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CHEERFUL_UK/Google GSEC/track Reports/"/>
    </mc:Choice>
  </mc:AlternateContent>
  <xr:revisionPtr revIDLastSave="76" documentId="8_{76FE97D2-6D15-42DE-9502-BC6254D95897}" xr6:coauthVersionLast="47" xr6:coauthVersionMax="47" xr10:uidLastSave="{74A5F993-B97D-8041-BB67-1EF550059B64}"/>
  <bookViews>
    <workbookView xWindow="0" yWindow="500" windowWidth="28180" windowHeight="15460" xr2:uid="{CAF8094B-CF2E-5E47-9120-E6C236A33852}"/>
  </bookViews>
  <sheets>
    <sheet name="SUMMARY"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1" l="1"/>
  <c r="F32" i="1"/>
  <c r="F33" i="1"/>
  <c r="F34" i="1"/>
  <c r="F35" i="1"/>
  <c r="F36" i="1"/>
  <c r="F37" i="1"/>
  <c r="F41" i="1"/>
  <c r="F42" i="1"/>
  <c r="F43" i="1"/>
  <c r="F44" i="1"/>
  <c r="F45" i="1"/>
  <c r="F46" i="1"/>
  <c r="Y8" i="1"/>
  <c r="F53" i="1"/>
  <c r="F55" i="1"/>
  <c r="F57" i="1"/>
  <c r="AB8" i="1" s="1"/>
  <c r="C19" i="1"/>
  <c r="C13" i="1"/>
  <c r="G38" i="1" l="1"/>
  <c r="W8" i="1"/>
  <c r="G47" i="1"/>
  <c r="F39" i="1"/>
  <c r="F48" i="1"/>
  <c r="X8" i="1"/>
  <c r="Z8" i="1"/>
  <c r="I19" i="1" l="1"/>
  <c r="J17" i="1"/>
  <c r="F59" i="1"/>
  <c r="J16" i="1"/>
  <c r="AA8" i="1"/>
  <c r="I14" i="1"/>
  <c r="J19" i="1" s="1"/>
  <c r="V8" i="1"/>
  <c r="Y13" i="1" l="1"/>
  <c r="J13" i="1"/>
  <c r="AB7" i="1" s="1"/>
  <c r="J9" i="1"/>
  <c r="X7" i="1" s="1"/>
  <c r="J10" i="1"/>
  <c r="Y7" i="1" s="1"/>
  <c r="J8" i="1"/>
  <c r="W7" i="1" s="1"/>
  <c r="J11" i="1"/>
  <c r="Z7" i="1" s="1"/>
  <c r="J7" i="1"/>
  <c r="J12" i="1"/>
  <c r="AA7" i="1" s="1"/>
  <c r="H42" i="1"/>
  <c r="H45" i="1"/>
  <c r="H36" i="1"/>
  <c r="H33" i="1"/>
  <c r="H57" i="1"/>
  <c r="H43" i="1"/>
  <c r="H44" i="1"/>
  <c r="H51" i="1"/>
  <c r="H32" i="1"/>
  <c r="H37" i="1"/>
  <c r="H53" i="1"/>
  <c r="H41" i="1"/>
  <c r="H34" i="1"/>
  <c r="H46" i="1"/>
  <c r="H55" i="1"/>
  <c r="H35" i="1"/>
  <c r="V7" i="1" l="1"/>
  <c r="J14" i="1"/>
  <c r="H59" i="1"/>
  <c r="Y15" i="1"/>
  <c r="Y17" i="1"/>
</calcChain>
</file>

<file path=xl/sharedStrings.xml><?xml version="1.0" encoding="utf-8"?>
<sst xmlns="http://schemas.openxmlformats.org/spreadsheetml/2006/main" count="121" uniqueCount="77">
  <si>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</si>
  <si>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</si>
  <si>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</si>
  <si>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</si>
  <si>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</si>
  <si>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</si>
  <si>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</si>
  <si>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</si>
  <si>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</si>
  <si>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</si>
  <si>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</si>
  <si>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</si>
  <si>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</si>
  <si>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</si>
  <si>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</si>
  <si>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</si>
  <si>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</si>
  <si>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</si>
  <si>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</si>
  <si>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</si>
  <si>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</si>
  <si>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</si>
  <si>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</si>
  <si>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</si>
  <si>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</si>
  <si>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</si>
  <si>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</si>
  <si>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</si>
  <si>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</si>
  <si>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</si>
  <si>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</si>
  <si>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rPr>
      <t>T</t>
    </r>
    <r>
      <rPr>
        <sz val="13.95"/>
        <color rgb="FF13022B"/>
        <rFont val="Source Sans Pro"/>
      </rPr>
      <t>otal Tonnes</t>
    </r>
    <r>
      <rPr>
        <sz val="13.95"/>
        <color rgb="FF000000"/>
        <rFont val="Source Sans Pro"/>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</si>
  <si>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</si>
  <si>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</si>
  <si>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</si>
  <si>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rPr>
      <t>T</t>
    </r>
    <r>
      <rPr>
        <sz val="13.95"/>
        <color rgb="FF13022B"/>
        <rFont val="Source Sans Pro"/>
      </rPr>
      <t>otal Tonnes</t>
    </r>
    <r>
      <rPr>
        <sz val="13.95"/>
        <color rgb="FF000000"/>
        <rFont val="Source Sans Pro"/>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</si>
  <si>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</si>
  <si>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</si>
  <si>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</si>
  <si>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</si>
  <si>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</si>
  <si>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</si>
  <si>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</si>
  <si>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</si>
  <si>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</si>
  <si>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</si>
  <si>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</si>
  <si>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</si>
  <si>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</si>
  <si>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</si>
  <si>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</si>
  <si>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</si>
  <si>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</si>
  <si>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</si>
  <si>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</si>
  <si>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</si>
  <si>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</si>
  <si>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</si>
  <si>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</si>
  <si>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</si>
  <si>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</si>
  <si>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</si>
  <si>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</si>
  <si>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</si>
  <si>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</si>
  <si>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</si>
  <si>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</si>
  <si>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</si>
  <si>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</si>
  <si>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Accommodation: reported hotel nights for dellegates &amp; crew by star-rating.</t>
  </si>
  <si>
    <t>Catering: reported number of meals (non-vegetarian, vegetarian, vegan) and beverages for delegates crew/ build staff for duration of event.</t>
  </si>
  <si>
    <t>Transportation: reported transported weight of AV, materials, furniture and other items, distance and mode of transportation.</t>
  </si>
  <si>
    <t>Materials: reported printed matter, plastics, recyclable materials and other materials used in  delivery.</t>
  </si>
  <si>
    <t>Google GSEC</t>
  </si>
  <si>
    <t>Munich, Germany</t>
  </si>
  <si>
    <t>Travel: reported speaker &amp; crew and  travel by mode (air, private vehicle, public transport) and distance. Some delegate travel is estimated.</t>
  </si>
  <si>
    <t>Energy: estimated  consumption  (kWh) within event spaces for duration of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</si>
</sst>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charset val="1"/>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ont>
    <font>
      <b/>
      <sz val="12"/>
      <color rgb="FFFFFFFF"/>
      <name val="Calibri"/>
      <family val="2"/>
      <scheme val="minor"/>
    </font>
    <font>
      <sz val="13.95"/>
      <color rgb="FF000000"/>
      <name val="Source Sans Pro"/>
    </font>
    <font>
      <sz val="13.95"/>
      <color rgb="FF13022B"/>
      <name val="Source Sans Pro"/>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5">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10" fillId="0" borderId="0" xfId="0" applyFont="1" applyAlignment="1">
      <alignment horizontal="center" vertical="center" readingOrder="1"/>
    </xf>
    <xf numFmtId="0" fontId="2" fillId="0" borderId="0" xfId="0" applyFont="1" applyAlignment="1">
      <alignment horizontal="center" wrapText="1"/>
    </xf>
    <xf numFmtId="0" fontId="1" fillId="2" borderId="0" xfId="0" applyFont="1" applyFill="1" applyAlignment="1">
      <alignment horizontal="center"/>
    </xf>
    <xf numFmtId="0" fontId="12" fillId="0" borderId="0" xfId="0" applyFont="1" applyAlignment="1">
      <alignment horizontal="left" readingOrder="1"/>
    </xf>
    <xf numFmtId="0" fontId="16" fillId="0" borderId="0" xfId="0" applyFont="1" applyAlignment="1">
      <alignment horizontal="left" wrapText="1" readingOrder="1"/>
    </xf>
    <xf numFmtId="0" fontId="12" fillId="0" borderId="0" xfId="0" applyFont="1" applyAlignment="1">
      <alignment horizontal="left"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023-3A4C-A465-A05BD77A748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023-3A4C-A465-A05BD77A7489}"/>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8023-3A4C-A465-A05BD77A7489}"/>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8023-3A4C-A465-A05BD77A7489}"/>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8023-3A4C-A465-A05BD77A7489}"/>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8023-3A4C-A465-A05BD77A7489}"/>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8023-3A4C-A465-A05BD77A748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13.41</c:v>
                </c:pt>
                <c:pt idx="1">
                  <c:v>1.21</c:v>
                </c:pt>
                <c:pt idx="2">
                  <c:v>0.41</c:v>
                </c:pt>
                <c:pt idx="3">
                  <c:v>0.37</c:v>
                </c:pt>
                <c:pt idx="4">
                  <c:v>0.08</c:v>
                </c:pt>
                <c:pt idx="5">
                  <c:v>0.6</c:v>
                </c:pt>
                <c:pt idx="6">
                  <c:v>0.02</c:v>
                </c:pt>
              </c:numCache>
            </c:numRef>
          </c:val>
          <c:extLst>
            <c:ext xmlns:c16="http://schemas.microsoft.com/office/drawing/2014/chart" uri="{C3380CC4-5D6E-409C-BE32-E72D297353CC}">
              <c16:uniqueId val="{0000000E-8023-3A4C-A465-A05BD77A748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FF8-774F-9D11-B081AEA832A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FF8-774F-9D11-B081AEA832A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1FF8-774F-9D11-B081AEA832AD}"/>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1FF8-774F-9D11-B081AEA832AD}"/>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1FF8-774F-9D11-B081AEA832AD}"/>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1FF8-774F-9D11-B081AEA832A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1FF8-774F-9D11-B081AEA832AD}"/>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554-A84F-B3C1-767097D22765}"/>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554-A84F-B3C1-767097D22765}"/>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554-A84F-B3C1-767097D22765}"/>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554-A84F-B3C1-767097D22765}"/>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554-A84F-B3C1-767097D22765}"/>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554-A84F-B3C1-767097D227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554-A84F-B3C1-767097D227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230042</xdr:colOff>
      <xdr:row>81</xdr:row>
      <xdr:rowOff>95735</xdr:rowOff>
    </xdr:from>
    <xdr:to>
      <xdr:col>2</xdr:col>
      <xdr:colOff>1036320</xdr:colOff>
      <xdr:row>84</xdr:row>
      <xdr:rowOff>35984</xdr:rowOff>
    </xdr:to>
    <xdr:sp macro="" textlink="">
      <xdr:nvSpPr>
        <xdr:cNvPr id="2" name="Rectangle 1">
          <a:extLst>
            <a:ext uri="{FF2B5EF4-FFF2-40B4-BE49-F238E27FC236}">
              <a16:creationId xmlns:a16="http://schemas.microsoft.com/office/drawing/2014/main" id="{8773B8FD-BA89-FE4D-B4A9-4F3F460F8D98}"/>
            </a:ext>
          </a:extLst>
        </xdr:cNvPr>
        <xdr:cNvSpPr/>
      </xdr:nvSpPr>
      <xdr:spPr>
        <a:xfrm>
          <a:off x="1502582" y="17118815"/>
          <a:ext cx="2939878" cy="534609"/>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F2F70CF7-B943-D648-9F0D-081BD33BE2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FC286A5F-31FB-2549-893B-74C21CB7C54D}"/>
            </a:ext>
          </a:extLst>
        </xdr:cNvPr>
        <xdr:cNvGrpSpPr/>
      </xdr:nvGrpSpPr>
      <xdr:grpSpPr>
        <a:xfrm>
          <a:off x="1468915" y="15834910"/>
          <a:ext cx="4436585" cy="3559055"/>
          <a:chOff x="1164067" y="3162299"/>
          <a:chExt cx="5383690" cy="3481937"/>
        </a:xfrm>
      </xdr:grpSpPr>
      <xdr:sp macro="" textlink="">
        <xdr:nvSpPr>
          <xdr:cNvPr id="5" name="Rectangle 4">
            <a:extLst>
              <a:ext uri="{FF2B5EF4-FFF2-40B4-BE49-F238E27FC236}">
                <a16:creationId xmlns:a16="http://schemas.microsoft.com/office/drawing/2014/main" id="{EA4DAD63-CD1E-3BB5-3671-5E72F0E7BF40}"/>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590F4B42-7ABC-DFDD-A6B6-2335872CBC04}"/>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31E93AB4-736D-F1BF-A7D9-1047F5C2E162}"/>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EF8B0DCA-2174-DCAF-7887-1EA6600DEDB2}"/>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0089D514-B56C-C4FD-EA3B-7C38F7901303}"/>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43D4C3BA-1BDF-A416-6F92-C6FCDDE8E059}"/>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678CF813-476A-F7B3-5131-99877CCE3509}"/>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DF29342F-1C88-9A36-AA05-E70E9A1CAC4B}"/>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27F873FB-9883-78B7-735B-67A751A426E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8E81EF08-76B5-4BE4-A3A5-9F2981608174}"/>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73176792-7CE2-8B2E-4400-D5E48DCC4B9E}"/>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D00E8935-32EE-9189-6DAC-C11376AE90AA}"/>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2FF9F468-4A9F-9284-1E32-4ADD79FFB95F}"/>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4252D302-FC0F-6C40-226C-71CB3B0A2B1E}"/>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B270ECA9-3A21-5047-B283-731739B34DE9}"/>
            </a:ext>
          </a:extLst>
        </xdr:cNvPr>
        <xdr:cNvSpPr>
          <a:spLocks noGrp="1"/>
        </xdr:cNvSpPr>
      </xdr:nvSpPr>
      <xdr:spPr>
        <a:xfrm>
          <a:off x="1162892" y="14884401"/>
          <a:ext cx="4742608" cy="91090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 </a:t>
          </a:r>
          <a:r>
            <a:rPr lang="en-GB" sz="1100">
              <a:solidFill>
                <a:srgbClr val="008CC6"/>
              </a:solidFill>
              <a:latin typeface="Source Sans Pro" panose="020B0503030403020204" pitchFamily="34" charset="0"/>
              <a:ea typeface="Source Sans Pro" panose="020B0503030403020204" pitchFamily="34" charset="0"/>
            </a:rPr>
            <a:t>Google</a:t>
          </a:r>
          <a:r>
            <a:rPr lang="en-GB" sz="1100" baseline="0">
              <a:solidFill>
                <a:srgbClr val="008CC6"/>
              </a:solidFill>
              <a:latin typeface="Source Sans Pro" panose="020B0503030403020204" pitchFamily="34" charset="0"/>
              <a:ea typeface="Source Sans Pro" panose="020B0503030403020204" pitchFamily="34" charset="0"/>
            </a:rPr>
            <a:t> GSEC</a:t>
          </a:r>
          <a:r>
            <a:rPr lang="en-GB" sz="1100">
              <a:solidFill>
                <a:srgbClr val="008CC6"/>
              </a:solidFill>
              <a:latin typeface="Source Sans Pro" panose="020B0503030403020204" pitchFamily="34" charset="0"/>
              <a:ea typeface="Source Sans Pro" panose="020B0503030403020204" pitchFamily="34" charset="0"/>
            </a:rPr>
            <a:t> 2023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a:t>
          </a:r>
          <a:r>
            <a:rPr lang="en-GB" sz="1100" baseline="0">
              <a:solidFill>
                <a:srgbClr val="008CC6"/>
              </a:solidFill>
              <a:latin typeface="Source Sans Pro" panose="020B0503030403020204" pitchFamily="34" charset="0"/>
              <a:ea typeface="Source Sans Pro" panose="020B0503030403020204" pitchFamily="34" charset="0"/>
            </a:rPr>
            <a:t> </a:t>
          </a:r>
          <a:r>
            <a:rPr lang="en-GB" sz="1100">
              <a:solidFill>
                <a:srgbClr val="008CC6"/>
              </a:solidFill>
              <a:latin typeface="Source Sans Pro" panose="020B0503030403020204" pitchFamily="34" charset="0"/>
              <a:ea typeface="Source Sans Pro" panose="020B0503030403020204" pitchFamily="34" charset="0"/>
            </a:rPr>
            <a:t>53</a:t>
          </a:r>
          <a:r>
            <a:rPr lang="en-GB" sz="1100">
              <a:latin typeface="Source Sans Pro" panose="020B0503030403020204" pitchFamily="34" charset="0"/>
              <a:ea typeface="Source Sans Pro" panose="020B0503030403020204" pitchFamily="34" charset="0"/>
            </a:rPr>
            <a:t> delegates</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16.10</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0.30</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09CC806B-B6DF-2642-A448-95573F289FA5}"/>
            </a:ext>
          </a:extLst>
        </xdr:cNvPr>
        <xdr:cNvSpPr>
          <a:spLocks noGrp="1"/>
        </xdr:cNvSpPr>
      </xdr:nvSpPr>
      <xdr:spPr>
        <a:xfrm>
          <a:off x="7643104" y="14615709"/>
          <a:ext cx="6205542" cy="31283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83</xdr:row>
      <xdr:rowOff>0</xdr:rowOff>
    </xdr:to>
    <xdr:sp macro="" textlink="">
      <xdr:nvSpPr>
        <xdr:cNvPr id="21" name="Text Placeholder 2">
          <a:extLst>
            <a:ext uri="{FF2B5EF4-FFF2-40B4-BE49-F238E27FC236}">
              <a16:creationId xmlns:a16="http://schemas.microsoft.com/office/drawing/2014/main" id="{642031D5-9F64-C040-B7D3-BB4EFEA24915}"/>
            </a:ext>
            <a:ext uri="{147F2762-F138-4A5C-976F-8EAC2B608ADB}">
              <a16:predDERef xmlns:a16="http://schemas.microsoft.com/office/drawing/2014/main" pred="{09CC806B-B6DF-2642-A448-95573F289FA5}"/>
            </a:ext>
          </a:extLst>
        </xdr:cNvPr>
        <xdr:cNvSpPr>
          <a:spLocks noGrp="1"/>
        </xdr:cNvSpPr>
      </xdr:nvSpPr>
      <xdr:spPr>
        <a:xfrm>
          <a:off x="7643104" y="14761586"/>
          <a:ext cx="5527696" cy="2859664"/>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pPr lvl="1"/>
          <a:r>
            <a:rPr lang="en-GB" sz="1100">
              <a:latin typeface="Source Sans Pro" panose="020B0503030403020204" pitchFamily="34" charset="0"/>
              <a:ea typeface="Source Sans Pro" panose="020B0503030403020204" pitchFamily="34" charset="0"/>
            </a:rPr>
            <a:t>travel </a:t>
          </a:r>
        </a:p>
        <a:p>
          <a:r>
            <a:rPr lang="en-GB" sz="1100">
              <a:latin typeface="Source Sans Pro" panose="020B0503030403020204" pitchFamily="34" charset="0"/>
              <a:ea typeface="Source Sans Pro" panose="020B0503030403020204" pitchFamily="34" charset="0"/>
            </a:rPr>
            <a:t>you may wish to consider</a:t>
          </a:r>
          <a:r>
            <a:rPr lang="en-GB" sz="1100" baseline="0">
              <a:latin typeface="Source Sans Pro" panose="020B0503030403020204" pitchFamily="34" charset="0"/>
              <a:ea typeface="Source Sans Pro" panose="020B0503030403020204" pitchFamily="34" charset="0"/>
            </a:rPr>
            <a:t> trying to reduce the number of flights associated with this event, especially for the crew. Also, whilst some flights were estimated, you may wish to consider changing the class of flights towards to Economy. </a:t>
          </a:r>
        </a:p>
        <a:p>
          <a:r>
            <a:rPr lang="en-GB" sz="1100">
              <a:solidFill>
                <a:srgbClr val="008CC6"/>
              </a:solidFill>
              <a:latin typeface="Source Sans Pro" panose="020B0503030403020204" pitchFamily="34" charset="0"/>
              <a:ea typeface="Source Sans Pro" panose="020B0503030403020204" pitchFamily="34" charset="0"/>
            </a:rPr>
            <a:t>food &amp; beverage</a:t>
          </a:r>
        </a:p>
        <a:p>
          <a:r>
            <a:rPr lang="en-GB" sz="1100">
              <a:latin typeface="Source Sans Pro" panose="020B0503030403020204" pitchFamily="34" charset="0"/>
              <a:ea typeface="Source Sans Pro" panose="020B0503030403020204" pitchFamily="34" charset="0"/>
            </a:rPr>
            <a:t>consider offering one or more of the main meals vegetarian. If all food provided for crew and event delegates was vegetarian (with all other factors constant) the overall event footprint can be reduced by circa</a:t>
          </a:r>
          <a:r>
            <a:rPr lang="en-GB" sz="1100" baseline="0">
              <a:latin typeface="Source Sans Pro" panose="020B0503030403020204" pitchFamily="34" charset="0"/>
              <a:ea typeface="Source Sans Pro" panose="020B0503030403020204" pitchFamily="34" charset="0"/>
            </a:rPr>
            <a:t> 1-2</a:t>
          </a:r>
          <a:r>
            <a:rPr lang="en-GB" sz="1100">
              <a:latin typeface="Source Sans Pro" panose="020B0503030403020204" pitchFamily="34" charset="0"/>
              <a:ea typeface="Source Sans Pro" panose="020B0503030403020204" pitchFamily="34" charset="0"/>
            </a:rPr>
            <a:t>%.</a:t>
          </a:r>
        </a:p>
        <a:p>
          <a:r>
            <a:rPr lang="en-GB" sz="1100">
              <a:solidFill>
                <a:srgbClr val="008CC6"/>
              </a:solidFill>
              <a:latin typeface="Source Sans Pro" panose="020B0503030403020204" pitchFamily="34" charset="0"/>
              <a:ea typeface="Source Sans Pro" panose="020B0503030403020204" pitchFamily="34" charset="0"/>
            </a:rPr>
            <a:t>transport</a:t>
          </a:r>
        </a:p>
        <a:p>
          <a:r>
            <a:rPr lang="en-GB" sz="1100">
              <a:latin typeface="Source Sans Pro" panose="020B0503030403020204" pitchFamily="34" charset="0"/>
              <a:ea typeface="Source Sans Pro" panose="020B0503030403020204" pitchFamily="34" charset="0"/>
            </a:rPr>
            <a:t>whilst the main</a:t>
          </a:r>
          <a:r>
            <a:rPr lang="en-GB" sz="1100" baseline="0">
              <a:latin typeface="Source Sans Pro" panose="020B0503030403020204" pitchFamily="34" charset="0"/>
              <a:ea typeface="Source Sans Pro" panose="020B0503030403020204" pitchFamily="34" charset="0"/>
            </a:rPr>
            <a:t> suppliers were generally located within a 25km radius there were some from further afield, you may wish to investigate if another, more local supplier can be sourced for relevant equipment and service.</a:t>
          </a:r>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3EAD92F1-87A0-1849-B07C-B9761F5A45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E808A046-4E62-674C-89A4-72D2C9F4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45CD5D7B-60AC-B247-BA77-6EF6203FE492}"/>
            </a:ext>
          </a:extLst>
        </xdr:cNvPr>
        <xdr:cNvSpPr>
          <a:spLocks noGrp="1"/>
        </xdr:cNvSpPr>
      </xdr:nvSpPr>
      <xdr:spPr>
        <a:xfrm>
          <a:off x="1270000" y="19761200"/>
          <a:ext cx="4745037" cy="20701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at this level, </a:t>
          </a:r>
          <a:r>
            <a:rPr lang="en-GB" sz="1100">
              <a:solidFill>
                <a:srgbClr val="008CC6"/>
              </a:solidFill>
              <a:latin typeface="Source Sans Pro" panose="020B0503030403020204" pitchFamily="34" charset="0"/>
              <a:ea typeface="Source Sans Pro" panose="020B0503030403020204" pitchFamily="34" charset="0"/>
            </a:rPr>
            <a:t>Google GSEC</a:t>
          </a:r>
          <a:r>
            <a:rPr lang="en-GB" sz="1100" i="0">
              <a:solidFill>
                <a:srgbClr val="008CC6"/>
              </a:solidFill>
              <a:latin typeface="Source Sans Pro" panose="020B0503030403020204" pitchFamily="34" charset="0"/>
              <a:ea typeface="Source Sans Pro" panose="020B0503030403020204" pitchFamily="34" charset="0"/>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is within the 59th percentile of conference-style projects</a:t>
          </a:r>
          <a:r>
            <a:rPr lang="en-GB" sz="1100" i="0" kern="1200" baseline="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 </a:t>
          </a:r>
          <a:r>
            <a:rPr lang="en-GB" sz="1100" i="0" kern="1200">
              <a:solidFill>
                <a:schemeClr val="tx1">
                  <a:lumMod val="85000"/>
                  <a:lumOff val="15000"/>
                </a:schemeClr>
              </a:solidFill>
              <a:effectLst/>
              <a:latin typeface="Source Sans Pro" panose="020B0503030403020204" pitchFamily="34" charset="0"/>
              <a:ea typeface="Source Sans Pro" panose="020B0503030403020204" pitchFamily="34" charset="0"/>
              <a:cs typeface="+mn-cs"/>
            </a:rPr>
            <a:t>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AF016-637D-D64E-B0D8-9CF28459B072}">
  <dimension ref="A1:AI107"/>
  <sheetViews>
    <sheetView showGridLines="0" tabSelected="1" topLeftCell="B1" zoomScaleNormal="66" workbookViewId="0">
      <selection activeCell="AD11" sqref="AD11"/>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81" t="s">
        <v>0</v>
      </c>
      <c r="C1" s="81"/>
      <c r="D1" s="81"/>
      <c r="E1" s="81"/>
      <c r="F1" s="81"/>
      <c r="G1" s="81"/>
      <c r="H1" s="81"/>
      <c r="I1" s="81"/>
      <c r="J1" s="81"/>
      <c r="K1" s="2"/>
      <c r="L1" s="2"/>
      <c r="M1" s="2"/>
      <c r="N1" s="2"/>
      <c r="O1" s="2"/>
      <c r="P1" s="2"/>
    </row>
    <row r="2" spans="2:35" ht="35" thickBot="1" x14ac:dyDescent="0.45">
      <c r="B2" s="82"/>
      <c r="C2" s="82"/>
      <c r="D2" s="82"/>
      <c r="E2" s="82"/>
      <c r="F2" s="82"/>
      <c r="G2" s="82"/>
      <c r="H2" s="82"/>
      <c r="I2" s="82"/>
      <c r="J2" s="82"/>
      <c r="K2" s="2"/>
      <c r="L2" s="2"/>
      <c r="M2" s="2"/>
      <c r="N2" s="2"/>
      <c r="O2" s="2"/>
      <c r="P2" s="2"/>
      <c r="Q2" s="83" t="s">
        <v>1</v>
      </c>
      <c r="R2" s="84"/>
      <c r="S2" s="84"/>
      <c r="T2" s="84"/>
      <c r="U2" s="84"/>
      <c r="V2" s="84"/>
      <c r="W2" s="84"/>
      <c r="X2" s="84"/>
      <c r="Y2" s="84"/>
      <c r="Z2" s="84"/>
      <c r="AA2" s="84"/>
      <c r="AB2" s="84"/>
      <c r="AC2" s="84"/>
      <c r="AD2" s="84"/>
      <c r="AE2" s="84"/>
      <c r="AF2" s="84"/>
      <c r="AG2" s="85"/>
    </row>
    <row r="3" spans="2:35" ht="34" x14ac:dyDescent="0.4">
      <c r="B3" s="1"/>
      <c r="C3" s="1"/>
      <c r="D3" s="1"/>
      <c r="E3" s="1"/>
      <c r="F3" s="1"/>
      <c r="G3" s="1"/>
      <c r="H3" s="1"/>
      <c r="I3" s="1"/>
      <c r="J3" s="1"/>
      <c r="K3" s="2"/>
      <c r="L3" s="2"/>
      <c r="M3" s="2"/>
      <c r="N3" s="2"/>
      <c r="O3" s="2"/>
      <c r="P3" s="2"/>
      <c r="V3" s="86" t="s">
        <v>2</v>
      </c>
      <c r="W3" s="86"/>
      <c r="X3" s="86"/>
      <c r="Y3" s="86"/>
      <c r="Z3" s="86"/>
      <c r="AA3" s="86"/>
      <c r="AB3" s="86"/>
      <c r="AD3" s="86"/>
      <c r="AE3" s="86"/>
      <c r="AF3" s="86"/>
      <c r="AG3" s="86"/>
    </row>
    <row r="4" spans="2:35" ht="17" thickBot="1" x14ac:dyDescent="0.25">
      <c r="B4" s="80"/>
      <c r="C4" s="80"/>
      <c r="D4" s="80"/>
      <c r="E4" s="80"/>
      <c r="F4" s="80"/>
      <c r="G4" s="80"/>
      <c r="H4" s="80"/>
      <c r="I4" s="80"/>
      <c r="J4" s="80"/>
      <c r="K4" s="2"/>
      <c r="L4" s="2"/>
      <c r="M4" s="2"/>
      <c r="N4" s="2"/>
      <c r="O4" s="2"/>
      <c r="P4" s="2"/>
    </row>
    <row r="5" spans="2:35" ht="32" x14ac:dyDescent="0.2">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9"/>
      <c r="AF5" s="89"/>
      <c r="AH5" s="90" t="s">
        <v>13</v>
      </c>
      <c r="AI5" s="90"/>
    </row>
    <row r="6" spans="2:35" ht="17" thickBot="1" x14ac:dyDescent="0.25">
      <c r="B6" s="13" t="s">
        <v>14</v>
      </c>
      <c r="C6" s="14">
        <v>901958</v>
      </c>
      <c r="D6" s="15"/>
      <c r="E6" s="2"/>
      <c r="F6" s="2"/>
      <c r="G6" s="2"/>
      <c r="H6" s="16"/>
      <c r="I6" s="2"/>
      <c r="J6" s="17"/>
      <c r="K6" s="2"/>
      <c r="L6" s="2"/>
      <c r="M6" s="2"/>
      <c r="N6" s="2"/>
      <c r="O6" s="2"/>
      <c r="P6" s="2"/>
      <c r="V6" s="18"/>
      <c r="W6" s="19"/>
      <c r="X6" s="20"/>
      <c r="Y6" s="21"/>
      <c r="Z6" s="88"/>
      <c r="AA6" s="22"/>
      <c r="AB6" s="23"/>
      <c r="AD6" s="77" t="s">
        <v>15</v>
      </c>
      <c r="AE6" s="89"/>
      <c r="AF6" s="89"/>
      <c r="AH6" s="90"/>
      <c r="AI6" s="90"/>
    </row>
    <row r="7" spans="2:35" ht="17" thickBot="1" x14ac:dyDescent="0.25">
      <c r="B7" s="13" t="s">
        <v>16</v>
      </c>
      <c r="C7" s="3" t="s">
        <v>73</v>
      </c>
      <c r="D7" s="2"/>
      <c r="E7" s="2"/>
      <c r="F7" s="2"/>
      <c r="G7" s="2"/>
      <c r="H7" s="24" t="s">
        <v>17</v>
      </c>
      <c r="I7" s="25">
        <v>13.41</v>
      </c>
      <c r="J7" s="26">
        <f t="shared" ref="J7:J13" si="0">I7/$I$14</f>
        <v>0.83291925465838501</v>
      </c>
      <c r="K7" s="2"/>
      <c r="L7" s="2"/>
      <c r="M7" s="2"/>
      <c r="N7" s="2"/>
      <c r="O7" s="2"/>
      <c r="P7" s="2"/>
      <c r="R7" s="90" t="s">
        <v>18</v>
      </c>
      <c r="S7" s="90"/>
      <c r="T7" s="90"/>
      <c r="V7" s="27">
        <f>J7</f>
        <v>0.83291925465838501</v>
      </c>
      <c r="W7" s="27">
        <f>J8</f>
        <v>7.5155279503105576E-2</v>
      </c>
      <c r="X7" s="27">
        <f>J9</f>
        <v>2.5465838509316767E-2</v>
      </c>
      <c r="Y7" s="27">
        <f>J10</f>
        <v>2.2981366459627325E-2</v>
      </c>
      <c r="Z7" s="27">
        <f>J11</f>
        <v>4.9689440993788813E-3</v>
      </c>
      <c r="AA7" s="27">
        <f>J12</f>
        <v>3.7267080745341609E-2</v>
      </c>
      <c r="AB7" s="27">
        <f>J13</f>
        <v>1.2422360248447203E-3</v>
      </c>
      <c r="AD7" s="77" t="s">
        <v>75</v>
      </c>
      <c r="AE7" s="89"/>
      <c r="AF7" s="89"/>
      <c r="AH7" s="90"/>
      <c r="AI7" s="90"/>
    </row>
    <row r="8" spans="2:35" ht="17" thickBot="1" x14ac:dyDescent="0.25">
      <c r="B8" s="2"/>
      <c r="C8" s="2"/>
      <c r="D8" s="15"/>
      <c r="E8" s="2"/>
      <c r="F8" s="2"/>
      <c r="G8" s="2"/>
      <c r="H8" s="28" t="s">
        <v>19</v>
      </c>
      <c r="I8" s="25">
        <v>1.21</v>
      </c>
      <c r="J8" s="26">
        <f t="shared" si="0"/>
        <v>7.5155279503105576E-2</v>
      </c>
      <c r="K8" s="2"/>
      <c r="L8" s="2"/>
      <c r="M8" s="2"/>
      <c r="N8" s="2"/>
      <c r="O8" s="2"/>
      <c r="P8" s="2"/>
      <c r="R8" s="90"/>
      <c r="S8" s="90"/>
      <c r="T8" s="90"/>
      <c r="V8" s="29">
        <f>I7</f>
        <v>13.41</v>
      </c>
      <c r="W8" s="29">
        <f>I8</f>
        <v>1.21</v>
      </c>
      <c r="X8" s="29">
        <f>I9</f>
        <v>0.41</v>
      </c>
      <c r="Y8" s="29">
        <f>I10</f>
        <v>0.37</v>
      </c>
      <c r="Z8" s="29">
        <f>I11</f>
        <v>0.08</v>
      </c>
      <c r="AA8" s="29">
        <f>I12</f>
        <v>0.6</v>
      </c>
      <c r="AB8" s="29">
        <f>I13</f>
        <v>0.02</v>
      </c>
      <c r="AD8" s="77" t="s">
        <v>69</v>
      </c>
      <c r="AE8" s="89"/>
      <c r="AF8" s="89"/>
    </row>
    <row r="9" spans="2:35" x14ac:dyDescent="0.2">
      <c r="B9" s="13" t="s">
        <v>20</v>
      </c>
      <c r="C9" s="14">
        <v>1</v>
      </c>
      <c r="D9" s="13" t="s">
        <v>21</v>
      </c>
      <c r="E9" s="2"/>
      <c r="F9" s="2"/>
      <c r="G9" s="2"/>
      <c r="H9" s="30" t="s">
        <v>22</v>
      </c>
      <c r="I9" s="25">
        <v>0.41</v>
      </c>
      <c r="J9" s="26">
        <f t="shared" si="0"/>
        <v>2.5465838509316767E-2</v>
      </c>
      <c r="K9" s="2"/>
      <c r="L9" s="2"/>
      <c r="M9" s="2"/>
      <c r="N9" s="2"/>
      <c r="O9" s="2"/>
      <c r="P9" s="2"/>
      <c r="AD9" s="77" t="s">
        <v>70</v>
      </c>
      <c r="AE9" s="89"/>
      <c r="AF9" s="89"/>
    </row>
    <row r="10" spans="2:35" x14ac:dyDescent="0.2">
      <c r="B10" s="13" t="s">
        <v>23</v>
      </c>
      <c r="C10" s="14">
        <v>1</v>
      </c>
      <c r="D10" s="13" t="s">
        <v>21</v>
      </c>
      <c r="E10" s="2"/>
      <c r="F10" s="2"/>
      <c r="G10" s="2"/>
      <c r="H10" s="31" t="s">
        <v>8</v>
      </c>
      <c r="I10" s="25">
        <v>0.37</v>
      </c>
      <c r="J10" s="26">
        <f t="shared" si="0"/>
        <v>2.2981366459627325E-2</v>
      </c>
      <c r="K10" s="2"/>
      <c r="L10" s="2"/>
      <c r="M10" s="2"/>
      <c r="N10" s="2"/>
      <c r="O10" s="2"/>
      <c r="P10" s="2"/>
      <c r="AD10" s="77" t="s">
        <v>76</v>
      </c>
      <c r="AE10" s="89"/>
      <c r="AF10" s="89"/>
    </row>
    <row r="11" spans="2:35" x14ac:dyDescent="0.2">
      <c r="B11" s="13" t="s">
        <v>24</v>
      </c>
      <c r="C11" s="14">
        <v>0</v>
      </c>
      <c r="D11" s="13" t="s">
        <v>21</v>
      </c>
      <c r="E11" s="2"/>
      <c r="F11" s="2"/>
      <c r="G11" s="2"/>
      <c r="H11" s="32" t="s">
        <v>9</v>
      </c>
      <c r="I11" s="25">
        <v>0.08</v>
      </c>
      <c r="J11" s="26">
        <f t="shared" si="0"/>
        <v>4.9689440993788813E-3</v>
      </c>
      <c r="K11" s="2"/>
      <c r="L11" s="2"/>
      <c r="M11" s="2"/>
      <c r="N11" s="2"/>
      <c r="O11" s="2"/>
      <c r="P11" s="2"/>
      <c r="AD11" s="77" t="s">
        <v>72</v>
      </c>
      <c r="AE11" s="89"/>
      <c r="AF11" s="89"/>
    </row>
    <row r="12" spans="2:35" x14ac:dyDescent="0.2">
      <c r="B12" s="13" t="s">
        <v>25</v>
      </c>
      <c r="C12" s="14">
        <v>0</v>
      </c>
      <c r="D12" s="13" t="s">
        <v>21</v>
      </c>
      <c r="E12" s="2"/>
      <c r="F12" s="2"/>
      <c r="G12" s="2"/>
      <c r="H12" s="33" t="s">
        <v>10</v>
      </c>
      <c r="I12" s="25">
        <v>0.6</v>
      </c>
      <c r="J12" s="26">
        <f t="shared" si="0"/>
        <v>3.7267080745341609E-2</v>
      </c>
      <c r="K12" s="2"/>
      <c r="L12" s="2"/>
      <c r="M12" s="2"/>
      <c r="N12" s="2"/>
      <c r="O12" s="2"/>
      <c r="P12" s="2"/>
      <c r="V12" s="92" t="s">
        <v>26</v>
      </c>
      <c r="W12" s="92"/>
      <c r="X12" s="92"/>
      <c r="AD12" s="77" t="s">
        <v>71</v>
      </c>
    </row>
    <row r="13" spans="2:35" x14ac:dyDescent="0.2">
      <c r="B13" s="13" t="s">
        <v>27</v>
      </c>
      <c r="C13" s="13">
        <f>SUM(C9:C12)</f>
        <v>2</v>
      </c>
      <c r="D13" s="13" t="s">
        <v>21</v>
      </c>
      <c r="E13" s="2"/>
      <c r="F13" s="2"/>
      <c r="G13" s="2"/>
      <c r="H13" s="34" t="s">
        <v>11</v>
      </c>
      <c r="I13" s="25">
        <v>0.02</v>
      </c>
      <c r="J13" s="26">
        <f t="shared" si="0"/>
        <v>1.2422360248447203E-3</v>
      </c>
      <c r="K13" s="2"/>
      <c r="L13" s="2"/>
      <c r="M13" s="2"/>
      <c r="N13" s="2"/>
      <c r="O13" s="2"/>
      <c r="P13" s="2"/>
      <c r="R13" s="90" t="s">
        <v>28</v>
      </c>
      <c r="S13" s="90"/>
      <c r="T13" s="90"/>
      <c r="V13" s="92"/>
      <c r="W13" s="92"/>
      <c r="X13" s="92"/>
      <c r="Y13" s="35">
        <f>I14</f>
        <v>16.100000000000001</v>
      </c>
      <c r="AD13" s="77" t="s">
        <v>29</v>
      </c>
    </row>
    <row r="14" spans="2:35" ht="17" thickBot="1" x14ac:dyDescent="0.25">
      <c r="B14" s="2"/>
      <c r="C14" s="2"/>
      <c r="D14" s="2"/>
      <c r="E14" s="2"/>
      <c r="F14" s="2"/>
      <c r="G14" s="2"/>
      <c r="H14" s="36" t="s">
        <v>30</v>
      </c>
      <c r="I14" s="37">
        <f>SUM(I7:I13)</f>
        <v>16.100000000000001</v>
      </c>
      <c r="J14" s="38">
        <f>SUM(J7:J13)</f>
        <v>0.99999999999999989</v>
      </c>
      <c r="K14" s="2"/>
      <c r="L14" s="2"/>
      <c r="M14" s="2"/>
      <c r="N14" s="2"/>
      <c r="O14" s="2"/>
      <c r="P14" s="2"/>
      <c r="R14" s="90"/>
      <c r="S14" s="90"/>
      <c r="T14" s="90"/>
      <c r="V14" s="93" t="s">
        <v>31</v>
      </c>
      <c r="W14" s="94"/>
      <c r="X14" s="94"/>
    </row>
    <row r="15" spans="2:35" ht="17" thickBot="1" x14ac:dyDescent="0.25">
      <c r="B15" s="13" t="s">
        <v>32</v>
      </c>
      <c r="C15" s="3" t="s">
        <v>74</v>
      </c>
      <c r="D15" s="13"/>
      <c r="E15" s="2"/>
      <c r="F15" s="2"/>
      <c r="G15" s="2"/>
      <c r="H15" s="2"/>
      <c r="I15" s="2"/>
      <c r="J15" s="2"/>
      <c r="K15" s="2"/>
      <c r="L15" s="2"/>
      <c r="M15" s="2"/>
      <c r="N15" s="2"/>
      <c r="O15" s="2"/>
      <c r="P15" s="2"/>
      <c r="R15" s="90" t="s">
        <v>33</v>
      </c>
      <c r="S15" s="90"/>
      <c r="T15" s="90"/>
      <c r="V15" s="94"/>
      <c r="W15" s="94"/>
      <c r="X15" s="94"/>
      <c r="Y15" s="39">
        <f>Y13/C17</f>
        <v>0.30377358490566042</v>
      </c>
    </row>
    <row r="16" spans="2:35" x14ac:dyDescent="0.2">
      <c r="B16" s="2"/>
      <c r="C16" s="2"/>
      <c r="D16" s="2"/>
      <c r="E16" s="2"/>
      <c r="F16" s="2"/>
      <c r="G16" s="2"/>
      <c r="H16" s="40" t="s">
        <v>34</v>
      </c>
      <c r="I16" s="41"/>
      <c r="J16" s="78">
        <f>F39/F48</f>
        <v>1.3857142857142859</v>
      </c>
      <c r="K16" s="2"/>
      <c r="L16" s="2"/>
      <c r="M16" s="2"/>
      <c r="N16" s="2"/>
      <c r="O16" s="2"/>
      <c r="P16" s="2"/>
      <c r="R16" s="90"/>
      <c r="S16" s="90"/>
      <c r="T16" s="90"/>
      <c r="V16" s="93" t="s">
        <v>35</v>
      </c>
      <c r="W16" s="94"/>
      <c r="X16" s="94"/>
    </row>
    <row r="17" spans="1:25" ht="17" thickBot="1" x14ac:dyDescent="0.25">
      <c r="B17" s="13" t="s">
        <v>36</v>
      </c>
      <c r="C17" s="14">
        <v>53</v>
      </c>
      <c r="D17" s="13" t="s">
        <v>37</v>
      </c>
      <c r="E17" s="2"/>
      <c r="F17" s="2"/>
      <c r="G17" s="2"/>
      <c r="H17" s="42" t="s">
        <v>38</v>
      </c>
      <c r="I17" s="43"/>
      <c r="J17" s="79">
        <f>G38/G47</f>
        <v>1.4162162162162164</v>
      </c>
      <c r="K17" s="2"/>
      <c r="L17" s="2"/>
      <c r="M17" s="2"/>
      <c r="N17" s="2"/>
      <c r="O17" s="2"/>
      <c r="P17" s="2"/>
      <c r="R17" s="90" t="s">
        <v>39</v>
      </c>
      <c r="S17" s="90"/>
      <c r="T17" s="90"/>
      <c r="V17" s="94"/>
      <c r="W17" s="94"/>
      <c r="X17" s="94"/>
      <c r="Y17" s="39">
        <f>Y13/C19</f>
        <v>0.30377358490566042</v>
      </c>
    </row>
    <row r="18" spans="1:25" ht="17" thickBot="1" x14ac:dyDescent="0.25">
      <c r="B18" s="13" t="s">
        <v>36</v>
      </c>
      <c r="C18" s="14"/>
      <c r="D18" s="13" t="s">
        <v>40</v>
      </c>
      <c r="E18" s="2"/>
      <c r="F18" s="2"/>
      <c r="G18" s="2"/>
      <c r="H18" s="2"/>
      <c r="I18" s="2"/>
      <c r="J18" s="2"/>
      <c r="K18" s="2"/>
      <c r="L18" s="2"/>
      <c r="M18" s="2"/>
      <c r="N18" s="2"/>
      <c r="O18" s="2"/>
      <c r="P18" s="2"/>
      <c r="R18" s="90"/>
      <c r="S18" s="90"/>
      <c r="T18" s="90"/>
    </row>
    <row r="19" spans="1:25" ht="17" thickBot="1" x14ac:dyDescent="0.25">
      <c r="B19" s="13" t="s">
        <v>27</v>
      </c>
      <c r="C19" s="14">
        <f>SUM(C17:C18)</f>
        <v>53</v>
      </c>
      <c r="D19" s="2"/>
      <c r="E19" s="2"/>
      <c r="F19" s="2"/>
      <c r="G19" s="2"/>
      <c r="H19" s="44" t="s">
        <v>41</v>
      </c>
      <c r="I19" s="75">
        <f>(G38+G47)-F32-F41</f>
        <v>1.62</v>
      </c>
      <c r="J19" s="45">
        <f>I19/I14</f>
        <v>0.10062111801242236</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42</v>
      </c>
      <c r="C21" s="14">
        <v>30</v>
      </c>
      <c r="D21" s="13" t="s">
        <v>37</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43</v>
      </c>
      <c r="C23" s="14">
        <v>510</v>
      </c>
      <c r="D23" s="13" t="s">
        <v>44</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91" t="s">
        <v>0</v>
      </c>
      <c r="C28" s="91"/>
      <c r="D28" s="91"/>
      <c r="E28" s="91"/>
      <c r="F28" s="91"/>
      <c r="G28" s="91"/>
      <c r="H28" s="91"/>
      <c r="I28" s="47"/>
    </row>
    <row r="29" spans="1:25" x14ac:dyDescent="0.2">
      <c r="B29" s="2"/>
      <c r="C29" s="13"/>
      <c r="D29" s="13"/>
      <c r="E29" s="13"/>
      <c r="F29" s="13"/>
      <c r="G29" s="13"/>
      <c r="H29" s="13"/>
      <c r="I29" s="47"/>
    </row>
    <row r="30" spans="1:25" x14ac:dyDescent="0.2">
      <c r="B30" s="13"/>
      <c r="C30" s="48" t="s">
        <v>45</v>
      </c>
      <c r="D30" s="48" t="s">
        <v>46</v>
      </c>
      <c r="E30" s="48" t="s">
        <v>47</v>
      </c>
      <c r="F30" s="48" t="s">
        <v>48</v>
      </c>
      <c r="G30" s="48"/>
      <c r="H30" s="48" t="s">
        <v>4</v>
      </c>
      <c r="I30" s="47"/>
    </row>
    <row r="31" spans="1:25" x14ac:dyDescent="0.2">
      <c r="B31" s="49"/>
      <c r="C31" s="49"/>
      <c r="D31" s="49"/>
      <c r="E31" s="50">
        <v>1</v>
      </c>
      <c r="F31" s="49"/>
      <c r="G31" s="50" t="s">
        <v>3</v>
      </c>
      <c r="H31" s="49"/>
      <c r="I31" s="47"/>
    </row>
    <row r="32" spans="1:25" ht="16" customHeight="1" x14ac:dyDescent="0.2">
      <c r="A32" s="51"/>
      <c r="B32" s="49" t="s">
        <v>49</v>
      </c>
      <c r="C32" s="50" t="s">
        <v>50</v>
      </c>
      <c r="D32" s="50" t="s">
        <v>50</v>
      </c>
      <c r="E32" s="52">
        <v>7.24</v>
      </c>
      <c r="F32" s="53">
        <f>E32*$E$31</f>
        <v>7.24</v>
      </c>
      <c r="G32" s="49"/>
      <c r="H32" s="54">
        <f t="shared" ref="H32:H37" si="1">F32/$F$59</f>
        <v>0.44968944099378877</v>
      </c>
      <c r="I32" s="55"/>
    </row>
    <row r="33" spans="1:9" ht="16" customHeight="1" x14ac:dyDescent="0.2">
      <c r="A33" s="51"/>
      <c r="B33" s="49" t="s">
        <v>51</v>
      </c>
      <c r="C33" s="50" t="s">
        <v>50</v>
      </c>
      <c r="D33" s="50" t="s">
        <v>50</v>
      </c>
      <c r="E33" s="52">
        <v>0.32</v>
      </c>
      <c r="F33" s="53">
        <f t="shared" ref="F33:F37" si="2">E33*$E$31</f>
        <v>0.32</v>
      </c>
      <c r="G33" s="49"/>
      <c r="H33" s="54">
        <f t="shared" si="1"/>
        <v>1.9875776397515525E-2</v>
      </c>
      <c r="I33" s="55"/>
    </row>
    <row r="34" spans="1:9" ht="16" customHeight="1" x14ac:dyDescent="0.2">
      <c r="A34" s="51"/>
      <c r="B34" s="49" t="s">
        <v>52</v>
      </c>
      <c r="C34" s="50" t="s">
        <v>50</v>
      </c>
      <c r="D34" s="50" t="s">
        <v>50</v>
      </c>
      <c r="E34" s="52">
        <v>0.3</v>
      </c>
      <c r="F34" s="53">
        <f t="shared" si="2"/>
        <v>0.3</v>
      </c>
      <c r="G34" s="49"/>
      <c r="H34" s="54">
        <f t="shared" si="1"/>
        <v>1.8633540372670804E-2</v>
      </c>
      <c r="I34" s="55"/>
    </row>
    <row r="35" spans="1:9" ht="16" customHeight="1" x14ac:dyDescent="0.2">
      <c r="A35" s="51"/>
      <c r="B35" s="49" t="s">
        <v>53</v>
      </c>
      <c r="C35" s="50" t="s">
        <v>50</v>
      </c>
      <c r="D35" s="50" t="s">
        <v>50</v>
      </c>
      <c r="E35" s="52">
        <v>0</v>
      </c>
      <c r="F35" s="53">
        <f t="shared" si="2"/>
        <v>0</v>
      </c>
      <c r="G35" s="49"/>
      <c r="H35" s="54">
        <f t="shared" si="1"/>
        <v>0</v>
      </c>
      <c r="I35" s="55"/>
    </row>
    <row r="36" spans="1:9" ht="16" customHeight="1" x14ac:dyDescent="0.2">
      <c r="A36" s="51"/>
      <c r="B36" s="49" t="s">
        <v>54</v>
      </c>
      <c r="C36" s="50" t="s">
        <v>50</v>
      </c>
      <c r="D36" s="50" t="s">
        <v>50</v>
      </c>
      <c r="E36" s="52">
        <v>0.56000000000000005</v>
      </c>
      <c r="F36" s="53">
        <f t="shared" si="2"/>
        <v>0.56000000000000005</v>
      </c>
      <c r="G36" s="49"/>
      <c r="H36" s="54">
        <f t="shared" si="1"/>
        <v>3.4782608695652174E-2</v>
      </c>
      <c r="I36" s="55"/>
    </row>
    <row r="37" spans="1:9" ht="16" customHeight="1" x14ac:dyDescent="0.2">
      <c r="A37" s="51"/>
      <c r="B37" s="49" t="s">
        <v>55</v>
      </c>
      <c r="C37" s="50"/>
      <c r="D37" s="50"/>
      <c r="E37" s="52">
        <v>0.31</v>
      </c>
      <c r="F37" s="53">
        <f t="shared" si="2"/>
        <v>0.31</v>
      </c>
      <c r="G37" s="49"/>
      <c r="H37" s="54">
        <f t="shared" si="1"/>
        <v>1.9254658385093167E-2</v>
      </c>
      <c r="I37" s="55"/>
    </row>
    <row r="38" spans="1:9" ht="16" customHeight="1" x14ac:dyDescent="0.2">
      <c r="A38" s="51"/>
      <c r="B38" s="56" t="s">
        <v>56</v>
      </c>
      <c r="C38" s="57"/>
      <c r="D38" s="56"/>
      <c r="E38" s="58"/>
      <c r="F38" s="58"/>
      <c r="G38" s="58">
        <f>SUM(F32:F35)</f>
        <v>7.86</v>
      </c>
      <c r="H38" s="54"/>
      <c r="I38" s="47"/>
    </row>
    <row r="39" spans="1:9" ht="16" customHeight="1" x14ac:dyDescent="0.2">
      <c r="A39" s="51"/>
      <c r="B39" s="59" t="s">
        <v>57</v>
      </c>
      <c r="C39" s="59"/>
      <c r="D39" s="59"/>
      <c r="E39" s="60"/>
      <c r="F39" s="60">
        <f>SUM(F32:F37)</f>
        <v>8.73</v>
      </c>
      <c r="G39" s="49"/>
      <c r="H39" s="54"/>
      <c r="I39" s="47"/>
    </row>
    <row r="40" spans="1:9" ht="16" customHeight="1" x14ac:dyDescent="0.2">
      <c r="A40" s="51"/>
      <c r="B40" s="49"/>
      <c r="C40" s="49"/>
      <c r="D40" s="49"/>
      <c r="E40" s="61"/>
      <c r="F40" s="61"/>
      <c r="G40" s="49"/>
      <c r="H40" s="54"/>
      <c r="I40" s="47"/>
    </row>
    <row r="41" spans="1:9" ht="17" customHeight="1" x14ac:dyDescent="0.2">
      <c r="A41" s="51"/>
      <c r="B41" s="49" t="s">
        <v>58</v>
      </c>
      <c r="C41" s="50" t="s">
        <v>50</v>
      </c>
      <c r="D41" s="50" t="s">
        <v>50</v>
      </c>
      <c r="E41" s="52">
        <v>4.55</v>
      </c>
      <c r="F41" s="53">
        <f>E41*$E$31</f>
        <v>4.55</v>
      </c>
      <c r="G41" s="49"/>
      <c r="H41" s="54">
        <f t="shared" ref="H41:H46" si="3">F41/$F$59</f>
        <v>0.28260869565217389</v>
      </c>
      <c r="I41" s="55"/>
    </row>
    <row r="42" spans="1:9" ht="17" customHeight="1" x14ac:dyDescent="0.2">
      <c r="A42" s="51"/>
      <c r="B42" s="49" t="s">
        <v>59</v>
      </c>
      <c r="C42" s="50" t="s">
        <v>50</v>
      </c>
      <c r="D42" s="50" t="s">
        <v>50</v>
      </c>
      <c r="E42" s="52">
        <v>0.17</v>
      </c>
      <c r="F42" s="53">
        <f t="shared" ref="F42:F46" si="4">E42*$E$31</f>
        <v>0.17</v>
      </c>
      <c r="G42" s="49"/>
      <c r="H42" s="54">
        <f t="shared" si="3"/>
        <v>1.0559006211180125E-2</v>
      </c>
      <c r="I42" s="55"/>
    </row>
    <row r="43" spans="1:9" ht="16" customHeight="1" x14ac:dyDescent="0.2">
      <c r="A43" s="51"/>
      <c r="B43" s="49" t="s">
        <v>60</v>
      </c>
      <c r="C43" s="50" t="s">
        <v>50</v>
      </c>
      <c r="D43" s="50" t="s">
        <v>50</v>
      </c>
      <c r="E43" s="52">
        <v>0.83</v>
      </c>
      <c r="F43" s="53">
        <f t="shared" si="4"/>
        <v>0.83</v>
      </c>
      <c r="G43" s="49"/>
      <c r="H43" s="54">
        <f t="shared" si="3"/>
        <v>5.1552795031055892E-2</v>
      </c>
      <c r="I43" s="55"/>
    </row>
    <row r="44" spans="1:9" ht="16" customHeight="1" x14ac:dyDescent="0.2">
      <c r="A44" s="51"/>
      <c r="B44" s="49" t="s">
        <v>61</v>
      </c>
      <c r="C44" s="50" t="s">
        <v>50</v>
      </c>
      <c r="D44" s="50" t="s">
        <v>50</v>
      </c>
      <c r="E44" s="52">
        <v>0</v>
      </c>
      <c r="F44" s="53">
        <f t="shared" si="4"/>
        <v>0</v>
      </c>
      <c r="G44" s="49"/>
      <c r="H44" s="54">
        <f t="shared" si="3"/>
        <v>0</v>
      </c>
      <c r="I44" s="55"/>
    </row>
    <row r="45" spans="1:9" x14ac:dyDescent="0.2">
      <c r="B45" s="49" t="s">
        <v>62</v>
      </c>
      <c r="C45" s="50" t="s">
        <v>50</v>
      </c>
      <c r="D45" s="50" t="s">
        <v>50</v>
      </c>
      <c r="E45" s="52">
        <v>0.66</v>
      </c>
      <c r="F45" s="53">
        <f t="shared" si="4"/>
        <v>0.66</v>
      </c>
      <c r="G45" s="49"/>
      <c r="H45" s="54">
        <f t="shared" si="3"/>
        <v>4.0993788819875775E-2</v>
      </c>
      <c r="I45" s="55"/>
    </row>
    <row r="46" spans="1:9" x14ac:dyDescent="0.2">
      <c r="B46" s="49" t="s">
        <v>63</v>
      </c>
      <c r="C46" s="50"/>
      <c r="D46" s="50"/>
      <c r="E46" s="52">
        <v>0.09</v>
      </c>
      <c r="F46" s="53">
        <f t="shared" si="4"/>
        <v>0.09</v>
      </c>
      <c r="G46" s="49"/>
      <c r="H46" s="54">
        <f t="shared" si="3"/>
        <v>5.5900621118012417E-3</v>
      </c>
      <c r="I46" s="55"/>
    </row>
    <row r="47" spans="1:9" x14ac:dyDescent="0.2">
      <c r="B47" s="56" t="s">
        <v>64</v>
      </c>
      <c r="C47" s="57"/>
      <c r="D47" s="62"/>
      <c r="E47" s="58"/>
      <c r="F47" s="58"/>
      <c r="G47" s="58">
        <f>SUM(F41:F44)</f>
        <v>5.55</v>
      </c>
      <c r="H47" s="54"/>
      <c r="I47" s="47"/>
    </row>
    <row r="48" spans="1:9" x14ac:dyDescent="0.2">
      <c r="B48" s="59" t="s">
        <v>65</v>
      </c>
      <c r="C48" s="59"/>
      <c r="D48" s="59"/>
      <c r="E48" s="60"/>
      <c r="F48" s="60">
        <f>SUM(F41:F46)</f>
        <v>6.3</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66</v>
      </c>
      <c r="C51" s="50" t="s">
        <v>50</v>
      </c>
      <c r="D51" s="50" t="s">
        <v>50</v>
      </c>
      <c r="E51" s="52">
        <v>0.37</v>
      </c>
      <c r="F51" s="53">
        <f>E51*E31</f>
        <v>0.37</v>
      </c>
      <c r="G51" s="49"/>
      <c r="H51" s="54">
        <f>F51/$F$59</f>
        <v>2.2981366459627325E-2</v>
      </c>
      <c r="I51" s="55"/>
    </row>
    <row r="52" spans="1:9" ht="16" customHeight="1" x14ac:dyDescent="0.2">
      <c r="A52" s="51"/>
      <c r="B52" s="49"/>
      <c r="C52" s="49"/>
      <c r="D52" s="49"/>
      <c r="E52" s="61"/>
      <c r="F52" s="61"/>
      <c r="G52" s="49"/>
      <c r="H52" s="54"/>
      <c r="I52" s="47"/>
    </row>
    <row r="53" spans="1:9" x14ac:dyDescent="0.2">
      <c r="B53" s="49" t="s">
        <v>9</v>
      </c>
      <c r="C53" s="64" t="s">
        <v>50</v>
      </c>
      <c r="D53" s="64" t="s">
        <v>50</v>
      </c>
      <c r="E53" s="52">
        <v>0.08</v>
      </c>
      <c r="F53" s="53">
        <f>E53*E31</f>
        <v>0.08</v>
      </c>
      <c r="G53" s="49"/>
      <c r="H53" s="54">
        <f>F53/$F$59</f>
        <v>4.9689440993788813E-3</v>
      </c>
      <c r="I53" s="55"/>
    </row>
    <row r="54" spans="1:9" x14ac:dyDescent="0.2">
      <c r="B54" s="49"/>
      <c r="C54" s="49"/>
      <c r="D54" s="49"/>
      <c r="E54" s="61"/>
      <c r="F54" s="61"/>
      <c r="G54" s="49"/>
      <c r="H54" s="54"/>
      <c r="I54" s="47"/>
    </row>
    <row r="55" spans="1:9" x14ac:dyDescent="0.2">
      <c r="B55" s="49" t="s">
        <v>67</v>
      </c>
      <c r="C55" s="64" t="s">
        <v>50</v>
      </c>
      <c r="D55" s="64" t="s">
        <v>50</v>
      </c>
      <c r="E55" s="52">
        <v>0.6</v>
      </c>
      <c r="F55" s="53">
        <f>E55*E31</f>
        <v>0.6</v>
      </c>
      <c r="G55" s="49"/>
      <c r="H55" s="54">
        <f>F55/$F$59</f>
        <v>3.7267080745341609E-2</v>
      </c>
      <c r="I55" s="55"/>
    </row>
    <row r="56" spans="1:9" x14ac:dyDescent="0.2">
      <c r="B56" s="49"/>
      <c r="C56" s="49"/>
      <c r="D56" s="49"/>
      <c r="E56" s="61"/>
      <c r="F56" s="61"/>
      <c r="G56" s="49"/>
      <c r="H56" s="54"/>
      <c r="I56" s="47"/>
    </row>
    <row r="57" spans="1:9" x14ac:dyDescent="0.2">
      <c r="B57" s="49" t="s">
        <v>11</v>
      </c>
      <c r="C57" s="64" t="s">
        <v>50</v>
      </c>
      <c r="D57" s="64" t="s">
        <v>50</v>
      </c>
      <c r="E57" s="52">
        <v>0.02</v>
      </c>
      <c r="F57" s="53">
        <f>E57*E31</f>
        <v>0.02</v>
      </c>
      <c r="G57" s="49"/>
      <c r="H57" s="54">
        <f>F57/$F$59</f>
        <v>1.2422360248447203E-3</v>
      </c>
      <c r="I57" s="55"/>
    </row>
    <row r="59" spans="1:9" x14ac:dyDescent="0.2">
      <c r="D59" s="65" t="s">
        <v>27</v>
      </c>
      <c r="E59" s="66"/>
      <c r="F59" s="66">
        <f>SUM(F32:F58)-F39-F48</f>
        <v>16.100000000000001</v>
      </c>
      <c r="G59" s="49"/>
      <c r="H59" s="54">
        <f>SUM(H32:H58)</f>
        <v>0.99999999999999989</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28:H28"/>
    <mergeCell ref="AE9:AF9"/>
    <mergeCell ref="AE10:AF10"/>
    <mergeCell ref="AE11:AF11"/>
    <mergeCell ref="V12:X13"/>
    <mergeCell ref="R13:T14"/>
    <mergeCell ref="V14:X15"/>
    <mergeCell ref="R15:T16"/>
    <mergeCell ref="V16:X17"/>
    <mergeCell ref="R17:T18"/>
    <mergeCell ref="Z5:Z6"/>
    <mergeCell ref="AE5:AF5"/>
    <mergeCell ref="AH5:AI7"/>
    <mergeCell ref="AE6:AF6"/>
    <mergeCell ref="R7:T8"/>
    <mergeCell ref="AE7:AF7"/>
    <mergeCell ref="AE8:AF8"/>
    <mergeCell ref="B4:J4"/>
    <mergeCell ref="B1:J1"/>
    <mergeCell ref="B2:J2"/>
    <mergeCell ref="Q2:AG2"/>
    <mergeCell ref="V3:AB3"/>
    <mergeCell ref="AD3:AG3"/>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6" ma:contentTypeDescription="Create a new document." ma:contentTypeScope="" ma:versionID="7f2b2203b60a85e0ba80b4242d50029f">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9fd7d3de004e4b580c768431e23b237b"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0A394E-8460-4F72-8898-8F2A84A86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DA5BD9-00A2-491A-BB38-A71EE42D5615}">
  <ds:schemaRefs>
    <ds:schemaRef ds:uri="http://schemas.microsoft.com/sharepoint/v3/contenttype/forms"/>
  </ds:schemaRefs>
</ds:datastoreItem>
</file>

<file path=customXml/itemProps3.xml><?xml version="1.0" encoding="utf-8"?>
<ds:datastoreItem xmlns:ds="http://schemas.openxmlformats.org/officeDocument/2006/customXml" ds:itemID="{23C2A6C5-21C6-4768-B8B5-B7015FF76620}">
  <ds:schemaRefs>
    <ds:schemaRef ds:uri="http://purl.org/dc/dcmitype/"/>
    <ds:schemaRef ds:uri="http://schemas.microsoft.com/office/2006/metadata/properties"/>
    <ds:schemaRef ds:uri="http://purl.org/dc/terms/"/>
    <ds:schemaRef ds:uri="http://schemas.microsoft.com/office/2006/documentManagement/types"/>
    <ds:schemaRef ds:uri="288486f9-a0c4-4f1e-b03c-0f534a47a511"/>
    <ds:schemaRef ds:uri="http://purl.org/dc/elements/1.1/"/>
    <ds:schemaRef ds:uri="http://schemas.microsoft.com/office/infopath/2007/PartnerControls"/>
    <ds:schemaRef ds:uri="http://schemas.openxmlformats.org/package/2006/metadata/core-properties"/>
    <ds:schemaRef ds:uri="a1a10eef-9c42-4a44-8ef1-8d0198e5cb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2023-03-08T08:40:39Z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