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exiseasyfairs-my.sharepoint.com/personal/nil_sonmez_easyfairs_com/Documents/ESG/SLT Summit/"/>
    </mc:Choice>
  </mc:AlternateContent>
  <xr:revisionPtr revIDLastSave="0" documentId="8_{BB1164FC-92E8-4A86-ABC0-2CA1AF59FB45}" xr6:coauthVersionLast="47" xr6:coauthVersionMax="47" xr10:uidLastSave="{00000000-0000-0000-0000-000000000000}"/>
  <bookViews>
    <workbookView xWindow="28680" yWindow="-120" windowWidth="29040" windowHeight="15840" activeTab="1" xr2:uid="{0913279A-D33D-477F-AC91-13ED5CD34628}"/>
  </bookViews>
  <sheets>
    <sheet name="Sheet1" sheetId="1" r:id="rId1"/>
    <sheet name="Flights" sheetId="3" r:id="rId2"/>
  </sheets>
  <definedNames>
    <definedName name="_xlnm.Print_Area" localSheetId="0">Sheet1!$A$1:$G$88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E18" i="3" l="1"/>
  <c r="G18" i="3"/>
  <c r="E15" i="3"/>
  <c r="E14" i="3"/>
  <c r="E11" i="3"/>
  <c r="F11" i="3"/>
  <c r="G11" i="3" s="1"/>
  <c r="G3" i="3"/>
  <c r="G4" i="3"/>
  <c r="G5" i="3"/>
  <c r="G7" i="3"/>
  <c r="G8" i="3"/>
  <c r="G9" i="3"/>
  <c r="G10" i="3"/>
  <c r="G12" i="3"/>
  <c r="G13" i="3"/>
  <c r="G14" i="3"/>
  <c r="G15" i="3"/>
  <c r="G2" i="3"/>
  <c r="E9" i="3"/>
  <c r="E8" i="3"/>
  <c r="E7" i="3"/>
  <c r="E6" i="3"/>
  <c r="E4" i="3"/>
  <c r="E2" i="3"/>
  <c r="F6" i="3"/>
  <c r="G6" i="3" s="1"/>
  <c r="G20" i="3" l="1"/>
  <c r="E20" i="3"/>
  <c r="C74" i="1"/>
  <c r="C16" i="1"/>
  <c r="C84" i="1"/>
  <c r="F15" i="1"/>
  <c r="F14" i="1"/>
  <c r="F13" i="1"/>
  <c r="F12" i="1"/>
  <c r="F11" i="1"/>
  <c r="F10" i="1"/>
  <c r="F9" i="1"/>
  <c r="F8" i="1"/>
  <c r="F7" i="1"/>
  <c r="F6" i="1"/>
  <c r="F5" i="1"/>
  <c r="F4" i="1"/>
  <c r="F74" i="1"/>
  <c r="F16" i="1" l="1"/>
  <c r="D84" i="1"/>
  <c r="E74" i="1"/>
  <c r="D74" i="1"/>
  <c r="C86" i="1"/>
  <c r="D15" i="1"/>
  <c r="D14" i="1"/>
  <c r="D13" i="1"/>
  <c r="D12" i="1"/>
  <c r="D11" i="1"/>
  <c r="D10" i="1"/>
  <c r="D9" i="1"/>
  <c r="D8" i="1"/>
  <c r="D7" i="1"/>
  <c r="D6" i="1"/>
  <c r="D5" i="1"/>
  <c r="D4" i="1"/>
  <c r="E75" i="1" l="1"/>
  <c r="D16" i="1"/>
</calcChain>
</file>

<file path=xl/sharedStrings.xml><?xml version="1.0" encoding="utf-8"?>
<sst xmlns="http://schemas.openxmlformats.org/spreadsheetml/2006/main" count="215" uniqueCount="157">
  <si>
    <t>Flights</t>
  </si>
  <si>
    <t>ZRH</t>
  </si>
  <si>
    <t>CPH</t>
  </si>
  <si>
    <t>GOT</t>
  </si>
  <si>
    <t>LHR</t>
  </si>
  <si>
    <t>MAD</t>
  </si>
  <si>
    <t>MUC</t>
  </si>
  <si>
    <t>STO</t>
  </si>
  <si>
    <t>LIN</t>
  </si>
  <si>
    <t>HAM</t>
  </si>
  <si>
    <t>STR</t>
  </si>
  <si>
    <t>NUE</t>
  </si>
  <si>
    <t>ALG</t>
  </si>
  <si>
    <t>Cars</t>
  </si>
  <si>
    <t>Benjamin Camus</t>
  </si>
  <si>
    <t>HQ</t>
  </si>
  <si>
    <t>Alain De Keyzer</t>
  </si>
  <si>
    <t>Stefan Hutten</t>
  </si>
  <si>
    <t>Gorinchem</t>
  </si>
  <si>
    <t>Tom De Smedt</t>
  </si>
  <si>
    <t>Farida Martens</t>
  </si>
  <si>
    <t>Flanders Expo</t>
  </si>
  <si>
    <t>Stephan Forseilles</t>
  </si>
  <si>
    <t>Hervé Brouckaert</t>
  </si>
  <si>
    <t>Kenneth Verheyden</t>
  </si>
  <si>
    <t>Olivier-Hicham Allard</t>
  </si>
  <si>
    <t>Arnaud Istas</t>
  </si>
  <si>
    <t>Nele Verhaeren</t>
  </si>
  <si>
    <t>Lucas Van 't Hof</t>
  </si>
  <si>
    <t>Sam Van Vliet</t>
  </si>
  <si>
    <t>Yasmine Couderc</t>
  </si>
  <si>
    <t>Dieter Wilssens</t>
  </si>
  <si>
    <t>Antwerp Expo</t>
  </si>
  <si>
    <t>Machiël De Cock</t>
  </si>
  <si>
    <t>Boet Havenaar</t>
  </si>
  <si>
    <t>Katrien Verhoeven</t>
  </si>
  <si>
    <t>Philippe Willegems</t>
  </si>
  <si>
    <t>Nancy Lippens</t>
  </si>
  <si>
    <t>Katinka Vandevelde</t>
  </si>
  <si>
    <t>Marleen Vanhee</t>
  </si>
  <si>
    <t>Benoit David</t>
  </si>
  <si>
    <t>Anthony Audernaerd</t>
  </si>
  <si>
    <t>Bart Walraet</t>
  </si>
  <si>
    <t>Alain D'Haese</t>
  </si>
  <si>
    <t>Amélie Duraffourg</t>
  </si>
  <si>
    <t>Cathrien Verhoeven</t>
  </si>
  <si>
    <t>Jeffry Plaggenmarsch</t>
  </si>
  <si>
    <t>Irma de Hoon</t>
  </si>
  <si>
    <t>Corine Visser</t>
  </si>
  <si>
    <t>Eefje Schilders</t>
  </si>
  <si>
    <t>Henkjan Prins</t>
  </si>
  <si>
    <t>Cornelien Baijens</t>
  </si>
  <si>
    <t>Mathieu Van Welden</t>
  </si>
  <si>
    <t>Nadine Francus</t>
  </si>
  <si>
    <t>Stefan den Hartog</t>
  </si>
  <si>
    <t>Maurice Schlepers</t>
  </si>
  <si>
    <t>Dirk Van Roy</t>
  </si>
  <si>
    <t>Tina d'Hooghe</t>
  </si>
  <si>
    <t>Mascha de Bruin</t>
  </si>
  <si>
    <t>Virginie Rouland</t>
  </si>
  <si>
    <t>Richard Pothof</t>
  </si>
  <si>
    <t>Bas Van Gent</t>
  </si>
  <si>
    <t>Muriel Hunin</t>
  </si>
  <si>
    <t>Namur Expo</t>
  </si>
  <si>
    <t>Jan Goditiabois</t>
  </si>
  <si>
    <t>Nekkerhal</t>
  </si>
  <si>
    <t>François de Bergeyck</t>
  </si>
  <si>
    <t>Nil Sönmez</t>
  </si>
  <si>
    <t>Anne Lafère</t>
  </si>
  <si>
    <t>Andrea Alanis</t>
  </si>
  <si>
    <t xml:space="preserve">HQ </t>
  </si>
  <si>
    <t>Charlotte Maquet</t>
  </si>
  <si>
    <t>Trains</t>
  </si>
  <si>
    <t>Trajet</t>
  </si>
  <si>
    <t>02/06 Train Maastricht &gt; Paderborn 15.01-19.40</t>
  </si>
  <si>
    <t>31/05 Eurostar London &gt; Brussels-Midi 06.16-09.12</t>
  </si>
  <si>
    <t>02/06 Eurostar Brussels-Midi &gt; London 17.56-19.10</t>
  </si>
  <si>
    <t>City of origin</t>
  </si>
  <si>
    <t>Name</t>
  </si>
  <si>
    <t>Office</t>
  </si>
  <si>
    <t>Total km</t>
  </si>
  <si>
    <t>km (Roundtrip)</t>
  </si>
  <si>
    <t>Km (in)</t>
  </si>
  <si>
    <t>Km (out)</t>
  </si>
  <si>
    <t># travelers</t>
  </si>
  <si>
    <t>London</t>
  </si>
  <si>
    <t>Bielefeld</t>
  </si>
  <si>
    <t>Total # people</t>
  </si>
  <si>
    <t xml:space="preserve"># people </t>
  </si>
  <si>
    <t># cars</t>
  </si>
  <si>
    <t>With</t>
  </si>
  <si>
    <t>Nil</t>
  </si>
  <si>
    <t>coût offset/pp</t>
  </si>
  <si>
    <t xml:space="preserve">coût total </t>
  </si>
  <si>
    <t>Xavier Charles</t>
  </si>
  <si>
    <t>Marc Hellemans</t>
  </si>
  <si>
    <t>Daniel Eisele will take care of his travel</t>
  </si>
  <si>
    <t>?</t>
  </si>
  <si>
    <t>Damien Camarrata</t>
  </si>
  <si>
    <t>Technic</t>
  </si>
  <si>
    <t>Flight</t>
  </si>
  <si>
    <t>pp</t>
  </si>
  <si>
    <t>kg CO2/pp</t>
  </si>
  <si>
    <t>nr passengers</t>
  </si>
  <si>
    <t>632,95 CHF</t>
  </si>
  <si>
    <t>2701 DKK</t>
  </si>
  <si>
    <t>4244 SEK</t>
  </si>
  <si>
    <t>3788 SEK</t>
  </si>
  <si>
    <t>70,08 GBP 146,14 EUR</t>
  </si>
  <si>
    <t>79,28 GBP 146,14EUR</t>
  </si>
  <si>
    <t>90,78 GBP 165,14 EUR</t>
  </si>
  <si>
    <t>231,79 EUR</t>
  </si>
  <si>
    <t>price total in EUR</t>
  </si>
  <si>
    <t xml:space="preserve">31/05 HAM-BRU 07.05-08.15 SN </t>
  </si>
  <si>
    <t>367,77 EUR</t>
  </si>
  <si>
    <t>1586 SEK 87,14EUR</t>
  </si>
  <si>
    <t>242,48 EUR</t>
  </si>
  <si>
    <t>116,81 EUR</t>
  </si>
  <si>
    <t>205,90 USD 242,08 EUR</t>
  </si>
  <si>
    <t>280,50 USD 266,67 EUR</t>
  </si>
  <si>
    <t>335,48 EUR</t>
  </si>
  <si>
    <t xml:space="preserve">31/05 Eurostar London &gt; Brussels-Midi 06.16-09.12  </t>
  </si>
  <si>
    <t>204 EUR</t>
  </si>
  <si>
    <t>31/05 ZRH-BRU 07.25-08.45 Swiss                           02/06 BRU-ZRH 20.15-21.20 Swiss</t>
  </si>
  <si>
    <t>31/05 CPH-BRU 06.55-08.30 SN                               02/06 BRU-CPH 19.25-21.00 SN</t>
  </si>
  <si>
    <t>31/05 GOT-BRU 07.00-08.40 SN                               02/06 BRU-GOT 21.00-22.40 SN</t>
  </si>
  <si>
    <t>31/05 GOT-BRU 07.00-08.40 SN                               04/06 BRU-GOT 15.55-17.35 SN</t>
  </si>
  <si>
    <t>30/05 LHR-BRU 16.30-18.40 SN                                  02/06 BRU-LHR 17.35-17.50 BA</t>
  </si>
  <si>
    <t>31/05 LHR-BRU 06.50.08.50 SN                                 02/06 BRU-LHR 17.35-17.50 BA</t>
  </si>
  <si>
    <t>31/05 LHR-BRU 06.50.08.50 SN                                      02/06 BRU-LHR 17.35-17.50 BA</t>
  </si>
  <si>
    <t>31/05 MAD-BRU 06.20-08.35 SN                               02/06 BRU-MAD 18.00-20.25 SN</t>
  </si>
  <si>
    <t>98,3 EUR</t>
  </si>
  <si>
    <t>TOTAL</t>
  </si>
  <si>
    <t>Flight #</t>
  </si>
  <si>
    <t>LX786                    LX789</t>
  </si>
  <si>
    <t>SN2268             SN2263</t>
  </si>
  <si>
    <t>SN2324             SN2319</t>
  </si>
  <si>
    <t>SN2324             SN2317</t>
  </si>
  <si>
    <t>SN2096             BA0397</t>
  </si>
  <si>
    <t>SN2104             BA0397</t>
  </si>
  <si>
    <t>SN3732             SN3729</t>
  </si>
  <si>
    <t>31/05 MUC-BRU 06.50-08.10 SN                             02/06 BRU-MUC 16.30-17.45 SN</t>
  </si>
  <si>
    <t>LH2282              LH2289</t>
  </si>
  <si>
    <t>31/05 BMA-BRU 06.55-09.05 SN                              02/06 BRU-ARN 19.00-21.10 SAS</t>
  </si>
  <si>
    <t>SN2310              SK1590</t>
  </si>
  <si>
    <t>31/05 LIN-BRU 07.00-08.35 ITA                                02/06 BRU-LIN 20.20-21.45 ITA</t>
  </si>
  <si>
    <t>AZ148                  AZ153</t>
  </si>
  <si>
    <t>SN2630</t>
  </si>
  <si>
    <t>31/05 STR-BRU 06.00-09.40 KLM                              02/06 BRU-STR 20.05-22.55 LH</t>
  </si>
  <si>
    <t>31/05 NUE-BRU 06.00-09.40 KLM                           02/06 BRU-NUE 19.15-22.55 LH</t>
  </si>
  <si>
    <t>KL1880/KL1723 LH5589/LH150</t>
  </si>
  <si>
    <t>KL1866/KL1723               LH1019/LH136</t>
  </si>
  <si>
    <t>30/05 Algiers &gt; Brussels-Midi 05.40-12.11 AF   03/06  Brussels-Midi &gt; Algiers 10.17-15.40 AF</t>
  </si>
  <si>
    <t>AF1355              AF7179</t>
  </si>
  <si>
    <t>Train 9106</t>
  </si>
  <si>
    <t>Train 9153</t>
  </si>
  <si>
    <t>total kg CO2 based on airline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</si>
</sst>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3" fillId="7" borderId="0" applyNumberFormat="0" applyBorder="0" applyAlignment="0" applyProtection="0"/>
    <xf numFmtId="0" fontId="4" fillId="8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2" fillId="3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3" borderId="1" xfId="0" applyFill="1" applyBorder="1"/>
    <xf numFmtId="0" fontId="0" fillId="3" borderId="0" xfId="0" applyFill="1"/>
    <xf numFmtId="0" fontId="0" fillId="0" borderId="3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9" borderId="1" xfId="0" applyFont="1" applyFill="1" applyBorder="1"/>
    <xf numFmtId="164" fontId="5" fillId="8" borderId="1" xfId="2" applyNumberFormat="1" applyFont="1" applyBorder="1"/>
    <xf numFmtId="0" fontId="6" fillId="7" borderId="1" xfId="1" applyFont="1" applyBorder="1"/>
    <xf numFmtId="0" fontId="7" fillId="0" borderId="4" xfId="0" applyFont="1" applyBorder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7E34-2121-49B4-BE86-A9142522108D}">
  <sheetPr>
    <pageSetUpPr fitToPage="1"/>
  </sheetPr>
  <dimension ref="A2:G86"/>
  <sheetViews>
    <sheetView workbookViewId="0">
      <selection activeCell="H12" sqref="H12"/>
    </sheetView>
  </sheetViews>
  <sheetFormatPr defaultRowHeight="14.5" x14ac:dyDescent="0.35"/>
  <cols>
    <col min="1" max="1" width="45.81640625" bestFit="1" customWidth="1"/>
    <col min="2" max="2" width="13.81640625" customWidth="1"/>
    <col min="3" max="3" width="24.1796875" customWidth="1"/>
    <col min="5" max="5" width="23.453125" bestFit="1" customWidth="1"/>
    <col min="6" max="6" width="9.81640625" bestFit="1" customWidth="1"/>
  </cols>
  <sheetData>
    <row r="2" spans="1:6" x14ac:dyDescent="0.35">
      <c r="A2" s="1" t="s">
        <v>0</v>
      </c>
    </row>
    <row r="3" spans="1:6" x14ac:dyDescent="0.35">
      <c r="A3" s="7" t="s">
        <v>77</v>
      </c>
      <c r="B3" s="8" t="s">
        <v>81</v>
      </c>
      <c r="C3" s="8" t="s">
        <v>84</v>
      </c>
      <c r="D3" s="8" t="s">
        <v>80</v>
      </c>
      <c r="E3" s="8" t="s">
        <v>92</v>
      </c>
      <c r="F3" s="8" t="s">
        <v>93</v>
      </c>
    </row>
    <row r="4" spans="1:6" x14ac:dyDescent="0.35">
      <c r="A4" s="3" t="s">
        <v>1</v>
      </c>
      <c r="B4" s="2">
        <v>976</v>
      </c>
      <c r="C4" s="2">
        <v>2</v>
      </c>
      <c r="D4" s="2">
        <f t="shared" ref="D4:D15" si="0">B4*C4</f>
        <v>1952</v>
      </c>
      <c r="E4" s="11">
        <v>40</v>
      </c>
      <c r="F4" s="11">
        <f>(E4*C4)</f>
        <v>80</v>
      </c>
    </row>
    <row r="5" spans="1:6" x14ac:dyDescent="0.35">
      <c r="A5" s="3" t="s">
        <v>2</v>
      </c>
      <c r="B5" s="2">
        <v>1526</v>
      </c>
      <c r="C5" s="2">
        <v>1</v>
      </c>
      <c r="D5" s="2">
        <f t="shared" si="0"/>
        <v>1526</v>
      </c>
      <c r="E5" s="11">
        <v>60</v>
      </c>
      <c r="F5" s="11">
        <f t="shared" ref="F5:F15" si="1">(E5*C5)</f>
        <v>60</v>
      </c>
    </row>
    <row r="6" spans="1:6" x14ac:dyDescent="0.35">
      <c r="A6" s="3" t="s">
        <v>3</v>
      </c>
      <c r="B6" s="2">
        <v>1814</v>
      </c>
      <c r="C6" s="2">
        <v>6</v>
      </c>
      <c r="D6" s="2">
        <f t="shared" si="0"/>
        <v>10884</v>
      </c>
      <c r="E6" s="11">
        <v>68</v>
      </c>
      <c r="F6" s="11">
        <f t="shared" si="1"/>
        <v>408</v>
      </c>
    </row>
    <row r="7" spans="1:6" x14ac:dyDescent="0.35">
      <c r="A7" s="3" t="s">
        <v>4</v>
      </c>
      <c r="B7" s="2">
        <v>684</v>
      </c>
      <c r="C7" s="2">
        <v>13</v>
      </c>
      <c r="D7" s="2">
        <f t="shared" si="0"/>
        <v>8892</v>
      </c>
      <c r="E7" s="11">
        <v>21.86</v>
      </c>
      <c r="F7" s="11">
        <f t="shared" si="1"/>
        <v>284.18</v>
      </c>
    </row>
    <row r="8" spans="1:6" x14ac:dyDescent="0.35">
      <c r="A8" s="3" t="s">
        <v>5</v>
      </c>
      <c r="B8" s="2">
        <v>2632</v>
      </c>
      <c r="C8" s="2">
        <v>3</v>
      </c>
      <c r="D8" s="2">
        <f t="shared" si="0"/>
        <v>7896</v>
      </c>
      <c r="E8" s="11">
        <v>70</v>
      </c>
      <c r="F8" s="11">
        <f t="shared" si="1"/>
        <v>210</v>
      </c>
    </row>
    <row r="9" spans="1:6" x14ac:dyDescent="0.35">
      <c r="A9" s="3" t="s">
        <v>6</v>
      </c>
      <c r="B9" s="2">
        <v>1204</v>
      </c>
      <c r="C9" s="2">
        <v>1</v>
      </c>
      <c r="D9" s="2">
        <f t="shared" si="0"/>
        <v>1204</v>
      </c>
      <c r="E9" s="11">
        <v>40</v>
      </c>
      <c r="F9" s="11">
        <f t="shared" si="1"/>
        <v>40</v>
      </c>
    </row>
    <row r="10" spans="1:6" x14ac:dyDescent="0.35">
      <c r="A10" s="3" t="s">
        <v>7</v>
      </c>
      <c r="B10" s="2">
        <v>2596</v>
      </c>
      <c r="C10" s="2">
        <v>3</v>
      </c>
      <c r="D10" s="2">
        <f t="shared" si="0"/>
        <v>7788</v>
      </c>
      <c r="E10" s="11">
        <v>44</v>
      </c>
      <c r="F10" s="11">
        <f t="shared" si="1"/>
        <v>132</v>
      </c>
    </row>
    <row r="11" spans="1:6" x14ac:dyDescent="0.35">
      <c r="A11" s="3" t="s">
        <v>8</v>
      </c>
      <c r="B11" s="2">
        <v>1406</v>
      </c>
      <c r="C11" s="2">
        <v>1</v>
      </c>
      <c r="D11" s="2">
        <f t="shared" si="0"/>
        <v>1406</v>
      </c>
      <c r="E11" s="11">
        <v>0</v>
      </c>
      <c r="F11" s="11">
        <f t="shared" si="1"/>
        <v>0</v>
      </c>
    </row>
    <row r="12" spans="1:6" x14ac:dyDescent="0.35">
      <c r="A12" s="3" t="s">
        <v>9</v>
      </c>
      <c r="B12" s="2">
        <v>974</v>
      </c>
      <c r="C12" s="2">
        <v>1</v>
      </c>
      <c r="D12" s="2">
        <f t="shared" si="0"/>
        <v>974</v>
      </c>
      <c r="E12" s="11">
        <v>20</v>
      </c>
      <c r="F12" s="11">
        <f t="shared" si="1"/>
        <v>20</v>
      </c>
    </row>
    <row r="13" spans="1:6" x14ac:dyDescent="0.35">
      <c r="A13" s="3" t="s">
        <v>10</v>
      </c>
      <c r="B13" s="2">
        <v>832</v>
      </c>
      <c r="C13" s="2">
        <v>1</v>
      </c>
      <c r="D13" s="2">
        <f t="shared" si="0"/>
        <v>832</v>
      </c>
      <c r="E13" s="11">
        <v>31.65</v>
      </c>
      <c r="F13" s="11">
        <f t="shared" si="1"/>
        <v>31.65</v>
      </c>
    </row>
    <row r="14" spans="1:6" x14ac:dyDescent="0.35">
      <c r="A14" s="3" t="s">
        <v>11</v>
      </c>
      <c r="B14" s="2">
        <v>1006</v>
      </c>
      <c r="C14" s="2">
        <v>1</v>
      </c>
      <c r="D14" s="2">
        <f t="shared" si="0"/>
        <v>1006</v>
      </c>
      <c r="E14" s="11">
        <v>31.65</v>
      </c>
      <c r="F14" s="11">
        <f t="shared" si="1"/>
        <v>31.65</v>
      </c>
    </row>
    <row r="15" spans="1:6" x14ac:dyDescent="0.35">
      <c r="A15" s="3" t="s">
        <v>12</v>
      </c>
      <c r="B15" s="2">
        <v>3146</v>
      </c>
      <c r="C15" s="2">
        <v>1</v>
      </c>
      <c r="D15" s="2">
        <f t="shared" si="0"/>
        <v>3146</v>
      </c>
      <c r="E15" s="11">
        <v>65.38</v>
      </c>
      <c r="F15" s="11">
        <f t="shared" si="1"/>
        <v>65.38</v>
      </c>
    </row>
    <row r="16" spans="1:6" x14ac:dyDescent="0.35">
      <c r="C16" s="2">
        <f>SUM(C4:C15)</f>
        <v>34</v>
      </c>
      <c r="D16" s="4">
        <f>SUM(D4:D15)</f>
        <v>47506</v>
      </c>
      <c r="E16" s="11"/>
      <c r="F16" s="12">
        <f>SUM(F4:F15)</f>
        <v>1362.8600000000001</v>
      </c>
    </row>
    <row r="18" spans="1:7" x14ac:dyDescent="0.35">
      <c r="A18" s="1" t="s">
        <v>13</v>
      </c>
    </row>
    <row r="19" spans="1:7" x14ac:dyDescent="0.35">
      <c r="A19" s="7" t="s">
        <v>78</v>
      </c>
      <c r="B19" s="8" t="s">
        <v>79</v>
      </c>
      <c r="C19" s="8" t="s">
        <v>88</v>
      </c>
      <c r="D19" s="8" t="s">
        <v>82</v>
      </c>
      <c r="E19" s="8" t="s">
        <v>83</v>
      </c>
      <c r="F19" s="8" t="s">
        <v>89</v>
      </c>
      <c r="G19" s="8" t="s">
        <v>90</v>
      </c>
    </row>
    <row r="20" spans="1:7" x14ac:dyDescent="0.35">
      <c r="A20" s="5" t="s">
        <v>14</v>
      </c>
      <c r="B20" s="5" t="s">
        <v>15</v>
      </c>
      <c r="C20" s="5">
        <v>1</v>
      </c>
      <c r="D20" s="5">
        <v>125</v>
      </c>
      <c r="E20" s="5">
        <v>125</v>
      </c>
      <c r="F20" s="2">
        <v>1</v>
      </c>
      <c r="G20" s="2"/>
    </row>
    <row r="21" spans="1:7" x14ac:dyDescent="0.35">
      <c r="A21" s="5" t="s">
        <v>94</v>
      </c>
      <c r="B21" s="5" t="s">
        <v>15</v>
      </c>
      <c r="C21" s="5">
        <v>1</v>
      </c>
      <c r="D21" s="5">
        <v>125</v>
      </c>
      <c r="E21" s="5">
        <v>125</v>
      </c>
      <c r="F21" s="2">
        <v>1</v>
      </c>
      <c r="G21" s="2"/>
    </row>
    <row r="22" spans="1:7" x14ac:dyDescent="0.35">
      <c r="A22" s="2" t="s">
        <v>16</v>
      </c>
      <c r="B22" s="2" t="s">
        <v>15</v>
      </c>
      <c r="C22" s="2">
        <v>1</v>
      </c>
      <c r="D22" s="2">
        <v>125</v>
      </c>
      <c r="E22" s="2">
        <v>125</v>
      </c>
      <c r="F22" s="2">
        <v>1</v>
      </c>
      <c r="G22" s="2"/>
    </row>
    <row r="23" spans="1:7" x14ac:dyDescent="0.35">
      <c r="A23" s="2" t="s">
        <v>17</v>
      </c>
      <c r="B23" s="2" t="s">
        <v>18</v>
      </c>
      <c r="C23" s="2">
        <v>1</v>
      </c>
      <c r="D23" s="2">
        <v>163</v>
      </c>
      <c r="E23" s="2">
        <v>163</v>
      </c>
      <c r="F23" s="2">
        <v>1</v>
      </c>
      <c r="G23" s="2"/>
    </row>
    <row r="24" spans="1:7" x14ac:dyDescent="0.35">
      <c r="A24" s="2" t="s">
        <v>19</v>
      </c>
      <c r="B24" s="2" t="s">
        <v>15</v>
      </c>
      <c r="C24" s="2">
        <v>1</v>
      </c>
      <c r="D24" s="2">
        <v>125</v>
      </c>
      <c r="E24" s="2">
        <v>125</v>
      </c>
      <c r="F24" s="2">
        <v>1</v>
      </c>
      <c r="G24" s="2"/>
    </row>
    <row r="25" spans="1:7" x14ac:dyDescent="0.35">
      <c r="A25" s="2" t="s">
        <v>20</v>
      </c>
      <c r="B25" s="2" t="s">
        <v>21</v>
      </c>
      <c r="C25" s="2">
        <v>1</v>
      </c>
      <c r="D25" s="2">
        <v>189</v>
      </c>
      <c r="E25" s="2">
        <v>189</v>
      </c>
      <c r="F25" s="2">
        <v>1</v>
      </c>
      <c r="G25" s="2"/>
    </row>
    <row r="26" spans="1:7" x14ac:dyDescent="0.35">
      <c r="A26" s="2" t="s">
        <v>22</v>
      </c>
      <c r="B26" s="2" t="s">
        <v>15</v>
      </c>
      <c r="C26" s="2">
        <v>1</v>
      </c>
      <c r="D26" s="2">
        <v>125</v>
      </c>
      <c r="E26" s="2">
        <v>125</v>
      </c>
      <c r="F26" s="2">
        <v>1</v>
      </c>
      <c r="G26" s="2"/>
    </row>
    <row r="27" spans="1:7" x14ac:dyDescent="0.35">
      <c r="A27" s="2" t="s">
        <v>23</v>
      </c>
      <c r="B27" s="2" t="s">
        <v>15</v>
      </c>
      <c r="C27" s="2">
        <v>1</v>
      </c>
      <c r="D27" s="2">
        <v>125</v>
      </c>
      <c r="E27" s="2">
        <v>125</v>
      </c>
      <c r="F27" s="2">
        <v>1</v>
      </c>
      <c r="G27" s="2"/>
    </row>
    <row r="28" spans="1:7" x14ac:dyDescent="0.35">
      <c r="A28" s="2" t="s">
        <v>24</v>
      </c>
      <c r="B28" s="2" t="s">
        <v>21</v>
      </c>
      <c r="C28" s="2">
        <v>1</v>
      </c>
      <c r="D28" s="2">
        <v>189</v>
      </c>
      <c r="E28" s="2">
        <v>189</v>
      </c>
      <c r="F28" s="2">
        <v>1</v>
      </c>
      <c r="G28" s="2"/>
    </row>
    <row r="29" spans="1:7" x14ac:dyDescent="0.35">
      <c r="A29" s="2" t="s">
        <v>25</v>
      </c>
      <c r="B29" s="2" t="s">
        <v>15</v>
      </c>
      <c r="C29" s="2">
        <v>1</v>
      </c>
      <c r="D29" s="2">
        <v>125</v>
      </c>
      <c r="E29" s="2">
        <v>125</v>
      </c>
      <c r="F29" s="2">
        <v>1</v>
      </c>
      <c r="G29" s="2"/>
    </row>
    <row r="30" spans="1:7" x14ac:dyDescent="0.35">
      <c r="A30" s="2" t="s">
        <v>26</v>
      </c>
      <c r="B30" s="2" t="s">
        <v>15</v>
      </c>
      <c r="C30" s="2">
        <v>1</v>
      </c>
      <c r="D30" s="2">
        <v>125</v>
      </c>
      <c r="E30" s="2">
        <v>125</v>
      </c>
      <c r="F30" s="2">
        <v>1</v>
      </c>
      <c r="G30" s="2"/>
    </row>
    <row r="31" spans="1:7" x14ac:dyDescent="0.35">
      <c r="A31" s="2" t="s">
        <v>27</v>
      </c>
      <c r="B31" s="2" t="s">
        <v>15</v>
      </c>
      <c r="C31" s="2">
        <v>1</v>
      </c>
      <c r="D31" s="2">
        <v>125</v>
      </c>
      <c r="E31" s="2">
        <v>125</v>
      </c>
      <c r="F31" s="2">
        <v>1</v>
      </c>
      <c r="G31" s="2"/>
    </row>
    <row r="32" spans="1:7" x14ac:dyDescent="0.35">
      <c r="A32" s="2" t="s">
        <v>28</v>
      </c>
      <c r="B32" s="2" t="s">
        <v>18</v>
      </c>
      <c r="C32" s="2">
        <v>1</v>
      </c>
      <c r="D32" s="2">
        <v>163</v>
      </c>
      <c r="E32" s="2">
        <v>163</v>
      </c>
      <c r="F32" s="2">
        <v>1</v>
      </c>
      <c r="G32" s="2"/>
    </row>
    <row r="33" spans="1:7" x14ac:dyDescent="0.35">
      <c r="A33" s="2" t="s">
        <v>29</v>
      </c>
      <c r="B33" s="2" t="s">
        <v>15</v>
      </c>
      <c r="C33" s="2">
        <v>1</v>
      </c>
      <c r="D33" s="2">
        <v>125</v>
      </c>
      <c r="E33" s="2">
        <v>125</v>
      </c>
      <c r="F33" s="2">
        <v>1</v>
      </c>
      <c r="G33" s="2"/>
    </row>
    <row r="34" spans="1:7" x14ac:dyDescent="0.35">
      <c r="A34" s="2" t="s">
        <v>30</v>
      </c>
      <c r="B34" s="2" t="s">
        <v>15</v>
      </c>
      <c r="C34" s="2">
        <v>1</v>
      </c>
      <c r="D34" s="10">
        <v>112</v>
      </c>
      <c r="E34" s="10">
        <v>112</v>
      </c>
      <c r="F34" s="2">
        <v>0</v>
      </c>
      <c r="G34" s="2" t="s">
        <v>91</v>
      </c>
    </row>
    <row r="35" spans="1:7" x14ac:dyDescent="0.35">
      <c r="A35" s="2" t="s">
        <v>31</v>
      </c>
      <c r="B35" s="2" t="s">
        <v>32</v>
      </c>
      <c r="C35" s="2">
        <v>1</v>
      </c>
      <c r="D35" s="2">
        <v>126</v>
      </c>
      <c r="E35" s="2">
        <v>126</v>
      </c>
      <c r="F35" s="2">
        <v>1</v>
      </c>
      <c r="G35" s="2"/>
    </row>
    <row r="36" spans="1:7" x14ac:dyDescent="0.35">
      <c r="A36" s="2" t="s">
        <v>33</v>
      </c>
      <c r="B36" s="2" t="s">
        <v>21</v>
      </c>
      <c r="C36" s="2">
        <v>1</v>
      </c>
      <c r="D36" s="2">
        <v>189</v>
      </c>
      <c r="E36" s="2">
        <v>189</v>
      </c>
      <c r="F36" s="2">
        <v>1</v>
      </c>
      <c r="G36" s="2"/>
    </row>
    <row r="37" spans="1:7" x14ac:dyDescent="0.35">
      <c r="A37" s="2" t="s">
        <v>34</v>
      </c>
      <c r="B37" s="2" t="s">
        <v>18</v>
      </c>
      <c r="C37" s="2">
        <v>1</v>
      </c>
      <c r="D37" s="2">
        <v>163</v>
      </c>
      <c r="E37" s="2">
        <v>163</v>
      </c>
      <c r="F37" s="2">
        <v>1</v>
      </c>
      <c r="G37" s="2"/>
    </row>
    <row r="38" spans="1:7" x14ac:dyDescent="0.35">
      <c r="A38" s="2" t="s">
        <v>35</v>
      </c>
      <c r="B38" s="2" t="s">
        <v>21</v>
      </c>
      <c r="C38" s="2">
        <v>1</v>
      </c>
      <c r="D38" s="2">
        <v>189</v>
      </c>
      <c r="E38" s="2">
        <v>189</v>
      </c>
      <c r="F38" s="2">
        <v>1</v>
      </c>
      <c r="G38" s="2"/>
    </row>
    <row r="39" spans="1:7" x14ac:dyDescent="0.35">
      <c r="A39" s="2" t="s">
        <v>36</v>
      </c>
      <c r="B39" s="2" t="s">
        <v>32</v>
      </c>
      <c r="C39" s="2">
        <v>1</v>
      </c>
      <c r="D39" s="2">
        <v>126</v>
      </c>
      <c r="E39" s="2">
        <v>126</v>
      </c>
      <c r="F39" s="2">
        <v>1</v>
      </c>
      <c r="G39" s="2"/>
    </row>
    <row r="40" spans="1:7" x14ac:dyDescent="0.35">
      <c r="A40" s="2" t="s">
        <v>37</v>
      </c>
      <c r="B40" s="2" t="s">
        <v>21</v>
      </c>
      <c r="C40" s="2">
        <v>1</v>
      </c>
      <c r="D40" s="2">
        <v>189</v>
      </c>
      <c r="E40" s="2">
        <v>189</v>
      </c>
      <c r="F40" s="2">
        <v>1</v>
      </c>
      <c r="G40" s="2"/>
    </row>
    <row r="41" spans="1:7" x14ac:dyDescent="0.35">
      <c r="A41" s="2" t="s">
        <v>38</v>
      </c>
      <c r="B41" s="2" t="s">
        <v>21</v>
      </c>
      <c r="C41" s="2">
        <v>1</v>
      </c>
      <c r="D41" s="2">
        <v>189</v>
      </c>
      <c r="E41" s="2">
        <v>189</v>
      </c>
      <c r="F41" s="2">
        <v>1</v>
      </c>
      <c r="G41" s="2"/>
    </row>
    <row r="42" spans="1:7" x14ac:dyDescent="0.35">
      <c r="A42" s="2" t="s">
        <v>39</v>
      </c>
      <c r="B42" s="2" t="s">
        <v>21</v>
      </c>
      <c r="C42" s="2">
        <v>1</v>
      </c>
      <c r="D42" s="2">
        <v>189</v>
      </c>
      <c r="E42" s="2">
        <v>189</v>
      </c>
      <c r="F42" s="2">
        <v>1</v>
      </c>
      <c r="G42" s="2"/>
    </row>
    <row r="43" spans="1:7" x14ac:dyDescent="0.35">
      <c r="A43" s="2" t="s">
        <v>40</v>
      </c>
      <c r="B43" s="2" t="s">
        <v>15</v>
      </c>
      <c r="C43" s="2">
        <v>1</v>
      </c>
      <c r="D43" s="2">
        <v>125</v>
      </c>
      <c r="E43" s="2">
        <v>125</v>
      </c>
      <c r="F43" s="2">
        <v>1</v>
      </c>
      <c r="G43" s="2"/>
    </row>
    <row r="44" spans="1:7" x14ac:dyDescent="0.35">
      <c r="A44" s="2" t="s">
        <v>41</v>
      </c>
      <c r="B44" s="2" t="s">
        <v>21</v>
      </c>
      <c r="C44" s="2">
        <v>1</v>
      </c>
      <c r="D44" s="2">
        <v>189</v>
      </c>
      <c r="E44" s="2">
        <v>189</v>
      </c>
      <c r="F44" s="2">
        <v>1</v>
      </c>
      <c r="G44" s="2"/>
    </row>
    <row r="45" spans="1:7" x14ac:dyDescent="0.35">
      <c r="A45" s="2" t="s">
        <v>42</v>
      </c>
      <c r="B45" s="2" t="s">
        <v>21</v>
      </c>
      <c r="C45" s="2">
        <v>1</v>
      </c>
      <c r="D45" s="2">
        <v>189</v>
      </c>
      <c r="E45" s="2">
        <v>189</v>
      </c>
      <c r="F45" s="2">
        <v>1</v>
      </c>
      <c r="G45" s="2"/>
    </row>
    <row r="46" spans="1:7" x14ac:dyDescent="0.35">
      <c r="A46" s="2" t="s">
        <v>43</v>
      </c>
      <c r="B46" s="2" t="s">
        <v>21</v>
      </c>
      <c r="C46" s="2">
        <v>1</v>
      </c>
      <c r="D46" s="2">
        <v>189</v>
      </c>
      <c r="E46" s="2">
        <v>189</v>
      </c>
      <c r="F46" s="2">
        <v>1</v>
      </c>
      <c r="G46" s="2"/>
    </row>
    <row r="47" spans="1:7" x14ac:dyDescent="0.35">
      <c r="A47" s="2" t="s">
        <v>44</v>
      </c>
      <c r="B47" s="2" t="s">
        <v>15</v>
      </c>
      <c r="C47" s="2">
        <v>1</v>
      </c>
      <c r="D47" s="2">
        <v>125</v>
      </c>
      <c r="E47" s="2">
        <v>125</v>
      </c>
      <c r="F47" s="2">
        <v>1</v>
      </c>
      <c r="G47" s="2"/>
    </row>
    <row r="48" spans="1:7" x14ac:dyDescent="0.35">
      <c r="A48" s="2" t="s">
        <v>45</v>
      </c>
      <c r="B48" s="2" t="s">
        <v>18</v>
      </c>
      <c r="C48" s="2">
        <v>1</v>
      </c>
      <c r="D48" s="2">
        <v>163</v>
      </c>
      <c r="E48" s="2">
        <v>163</v>
      </c>
      <c r="F48" s="2">
        <v>1</v>
      </c>
      <c r="G48" s="2"/>
    </row>
    <row r="49" spans="1:7" x14ac:dyDescent="0.35">
      <c r="A49" s="2" t="s">
        <v>46</v>
      </c>
      <c r="B49" s="2" t="s">
        <v>18</v>
      </c>
      <c r="C49" s="2">
        <v>1</v>
      </c>
      <c r="D49" s="2">
        <v>163</v>
      </c>
      <c r="E49" s="2">
        <v>163</v>
      </c>
      <c r="F49" s="2">
        <v>1</v>
      </c>
      <c r="G49" s="2"/>
    </row>
    <row r="50" spans="1:7" x14ac:dyDescent="0.35">
      <c r="A50" s="2" t="s">
        <v>47</v>
      </c>
      <c r="B50" s="2" t="s">
        <v>18</v>
      </c>
      <c r="C50" s="2">
        <v>1</v>
      </c>
      <c r="D50" s="2">
        <v>163</v>
      </c>
      <c r="E50" s="2">
        <v>163</v>
      </c>
      <c r="F50" s="2">
        <v>1</v>
      </c>
      <c r="G50" s="2"/>
    </row>
    <row r="51" spans="1:7" x14ac:dyDescent="0.35">
      <c r="A51" s="2" t="s">
        <v>48</v>
      </c>
      <c r="B51" s="2" t="s">
        <v>18</v>
      </c>
      <c r="C51" s="2">
        <v>1</v>
      </c>
      <c r="D51" s="2">
        <v>163</v>
      </c>
      <c r="E51" s="2">
        <v>163</v>
      </c>
      <c r="F51" s="2">
        <v>1</v>
      </c>
      <c r="G51" s="2"/>
    </row>
    <row r="52" spans="1:7" x14ac:dyDescent="0.35">
      <c r="A52" s="2" t="s">
        <v>49</v>
      </c>
      <c r="B52" s="2" t="s">
        <v>18</v>
      </c>
      <c r="C52" s="2">
        <v>1</v>
      </c>
      <c r="D52" s="2">
        <v>163</v>
      </c>
      <c r="E52" s="2">
        <v>163</v>
      </c>
      <c r="F52" s="2">
        <v>1</v>
      </c>
      <c r="G52" s="2"/>
    </row>
    <row r="53" spans="1:7" x14ac:dyDescent="0.35">
      <c r="A53" s="2" t="s">
        <v>50</v>
      </c>
      <c r="B53" s="2" t="s">
        <v>18</v>
      </c>
      <c r="C53" s="2">
        <v>1</v>
      </c>
      <c r="D53" s="2">
        <v>163</v>
      </c>
      <c r="E53" s="2">
        <v>163</v>
      </c>
      <c r="F53" s="2">
        <v>1</v>
      </c>
      <c r="G53" s="2"/>
    </row>
    <row r="54" spans="1:7" x14ac:dyDescent="0.35">
      <c r="A54" s="2" t="s">
        <v>51</v>
      </c>
      <c r="B54" s="2" t="s">
        <v>18</v>
      </c>
      <c r="C54" s="2">
        <v>1</v>
      </c>
      <c r="D54" s="2">
        <v>163</v>
      </c>
      <c r="E54" s="2">
        <v>163</v>
      </c>
      <c r="F54" s="2">
        <v>1</v>
      </c>
      <c r="G54" s="2"/>
    </row>
    <row r="55" spans="1:7" x14ac:dyDescent="0.35">
      <c r="A55" s="2" t="s">
        <v>52</v>
      </c>
      <c r="B55" s="2" t="s">
        <v>21</v>
      </c>
      <c r="C55" s="2">
        <v>1</v>
      </c>
      <c r="D55" s="2">
        <v>189</v>
      </c>
      <c r="E55" s="2">
        <v>189</v>
      </c>
      <c r="F55" s="2">
        <v>1</v>
      </c>
      <c r="G55" s="2"/>
    </row>
    <row r="56" spans="1:7" x14ac:dyDescent="0.35">
      <c r="A56" s="2" t="s">
        <v>53</v>
      </c>
      <c r="B56" s="2" t="s">
        <v>32</v>
      </c>
      <c r="C56" s="2">
        <v>1</v>
      </c>
      <c r="D56" s="2">
        <v>126</v>
      </c>
      <c r="E56" s="2">
        <v>126</v>
      </c>
      <c r="F56" s="2">
        <v>1</v>
      </c>
      <c r="G56" s="2"/>
    </row>
    <row r="57" spans="1:7" x14ac:dyDescent="0.35">
      <c r="A57" s="2" t="s">
        <v>54</v>
      </c>
      <c r="B57" s="2" t="s">
        <v>18</v>
      </c>
      <c r="C57" s="2">
        <v>1</v>
      </c>
      <c r="D57" s="2">
        <v>163</v>
      </c>
      <c r="E57" s="2">
        <v>163</v>
      </c>
      <c r="F57" s="2">
        <v>1</v>
      </c>
      <c r="G57" s="2"/>
    </row>
    <row r="58" spans="1:7" x14ac:dyDescent="0.35">
      <c r="A58" s="2" t="s">
        <v>55</v>
      </c>
      <c r="B58" s="2" t="s">
        <v>18</v>
      </c>
      <c r="C58" s="2">
        <v>1</v>
      </c>
      <c r="D58" s="2">
        <v>163</v>
      </c>
      <c r="E58" s="2">
        <v>163</v>
      </c>
      <c r="F58" s="2">
        <v>1</v>
      </c>
      <c r="G58" s="2"/>
    </row>
    <row r="59" spans="1:7" x14ac:dyDescent="0.35">
      <c r="A59" s="2" t="s">
        <v>56</v>
      </c>
      <c r="B59" s="2" t="s">
        <v>21</v>
      </c>
      <c r="C59" s="2">
        <v>1</v>
      </c>
      <c r="D59" s="2">
        <v>189</v>
      </c>
      <c r="E59" s="2">
        <v>189</v>
      </c>
      <c r="F59" s="2">
        <v>1</v>
      </c>
      <c r="G59" s="2"/>
    </row>
    <row r="60" spans="1:7" x14ac:dyDescent="0.35">
      <c r="A60" s="2" t="s">
        <v>57</v>
      </c>
      <c r="B60" s="2" t="s">
        <v>15</v>
      </c>
      <c r="C60" s="2">
        <v>1</v>
      </c>
      <c r="D60" s="2">
        <v>125</v>
      </c>
      <c r="E60" s="2">
        <v>125</v>
      </c>
      <c r="F60" s="2">
        <v>1</v>
      </c>
      <c r="G60" s="2"/>
    </row>
    <row r="61" spans="1:7" x14ac:dyDescent="0.35">
      <c r="A61" s="2" t="s">
        <v>58</v>
      </c>
      <c r="B61" s="2" t="s">
        <v>18</v>
      </c>
      <c r="C61" s="2">
        <v>1</v>
      </c>
      <c r="D61" s="2">
        <v>163</v>
      </c>
      <c r="E61" s="2">
        <v>163</v>
      </c>
      <c r="F61" s="2">
        <v>1</v>
      </c>
      <c r="G61" s="2"/>
    </row>
    <row r="62" spans="1:7" x14ac:dyDescent="0.35">
      <c r="A62" s="2" t="s">
        <v>59</v>
      </c>
      <c r="B62" s="2" t="s">
        <v>15</v>
      </c>
      <c r="C62" s="2">
        <v>1</v>
      </c>
      <c r="D62" s="2">
        <v>125</v>
      </c>
      <c r="E62" s="2">
        <v>125</v>
      </c>
      <c r="F62" s="2">
        <v>1</v>
      </c>
      <c r="G62" s="2"/>
    </row>
    <row r="63" spans="1:7" x14ac:dyDescent="0.35">
      <c r="A63" s="2" t="s">
        <v>60</v>
      </c>
      <c r="B63" s="2" t="s">
        <v>18</v>
      </c>
      <c r="C63" s="2">
        <v>1</v>
      </c>
      <c r="D63" s="2">
        <v>163</v>
      </c>
      <c r="E63" s="2">
        <v>163</v>
      </c>
      <c r="F63" s="2">
        <v>1</v>
      </c>
      <c r="G63" s="2"/>
    </row>
    <row r="64" spans="1:7" x14ac:dyDescent="0.35">
      <c r="A64" s="2" t="s">
        <v>61</v>
      </c>
      <c r="B64" s="2" t="s">
        <v>18</v>
      </c>
      <c r="C64" s="2">
        <v>1</v>
      </c>
      <c r="D64" s="2">
        <v>163</v>
      </c>
      <c r="E64" s="2">
        <v>163</v>
      </c>
      <c r="F64" s="2">
        <v>1</v>
      </c>
      <c r="G64" s="2"/>
    </row>
    <row r="65" spans="1:7" x14ac:dyDescent="0.35">
      <c r="A65" s="2" t="s">
        <v>62</v>
      </c>
      <c r="B65" s="2" t="s">
        <v>63</v>
      </c>
      <c r="C65" s="2">
        <v>1</v>
      </c>
      <c r="D65" s="2">
        <v>100</v>
      </c>
      <c r="E65" s="2">
        <v>100</v>
      </c>
      <c r="F65" s="2">
        <v>1</v>
      </c>
      <c r="G65" s="2"/>
    </row>
    <row r="66" spans="1:7" x14ac:dyDescent="0.35">
      <c r="A66" s="2" t="s">
        <v>64</v>
      </c>
      <c r="B66" s="2" t="s">
        <v>65</v>
      </c>
      <c r="C66" s="2">
        <v>1</v>
      </c>
      <c r="D66" s="2">
        <v>144</v>
      </c>
      <c r="E66" s="2">
        <v>144</v>
      </c>
      <c r="F66" s="2">
        <v>1</v>
      </c>
      <c r="G66" s="2"/>
    </row>
    <row r="67" spans="1:7" x14ac:dyDescent="0.35">
      <c r="A67" s="2" t="s">
        <v>95</v>
      </c>
      <c r="B67" s="2" t="s">
        <v>15</v>
      </c>
      <c r="C67" s="2">
        <v>1</v>
      </c>
      <c r="D67" s="2">
        <v>125</v>
      </c>
      <c r="E67" s="2">
        <v>125</v>
      </c>
      <c r="F67" s="2">
        <v>1</v>
      </c>
      <c r="G67" s="2"/>
    </row>
    <row r="68" spans="1:7" x14ac:dyDescent="0.35">
      <c r="A68" s="2" t="s">
        <v>66</v>
      </c>
      <c r="B68" s="2" t="s">
        <v>15</v>
      </c>
      <c r="C68" s="2">
        <v>1</v>
      </c>
      <c r="D68" s="2">
        <v>125</v>
      </c>
      <c r="E68" s="2">
        <v>125</v>
      </c>
      <c r="F68" s="2">
        <v>1</v>
      </c>
      <c r="G68" s="2"/>
    </row>
    <row r="69" spans="1:7" x14ac:dyDescent="0.35">
      <c r="A69" s="2" t="s">
        <v>67</v>
      </c>
      <c r="B69" s="2" t="s">
        <v>15</v>
      </c>
      <c r="C69" s="2">
        <v>1</v>
      </c>
      <c r="D69" s="10">
        <v>112</v>
      </c>
      <c r="E69" s="10">
        <v>112</v>
      </c>
      <c r="F69" s="2">
        <v>1</v>
      </c>
      <c r="G69" s="2"/>
    </row>
    <row r="70" spans="1:7" x14ac:dyDescent="0.35">
      <c r="A70" s="2" t="s">
        <v>68</v>
      </c>
      <c r="B70" s="2" t="s">
        <v>15</v>
      </c>
      <c r="C70" s="2">
        <v>1</v>
      </c>
      <c r="D70" s="10">
        <v>112</v>
      </c>
      <c r="E70" s="10">
        <v>112</v>
      </c>
      <c r="F70" s="2">
        <v>0</v>
      </c>
      <c r="G70" s="2" t="s">
        <v>91</v>
      </c>
    </row>
    <row r="71" spans="1:7" x14ac:dyDescent="0.35">
      <c r="A71" s="2" t="s">
        <v>69</v>
      </c>
      <c r="B71" s="2" t="s">
        <v>70</v>
      </c>
      <c r="C71" s="2">
        <v>1</v>
      </c>
      <c r="D71" s="2">
        <v>125</v>
      </c>
      <c r="E71" s="2">
        <v>125</v>
      </c>
      <c r="F71" s="2">
        <v>1</v>
      </c>
      <c r="G71" s="2"/>
    </row>
    <row r="72" spans="1:7" x14ac:dyDescent="0.35">
      <c r="A72" s="2" t="s">
        <v>71</v>
      </c>
      <c r="B72" s="2" t="s">
        <v>15</v>
      </c>
      <c r="C72" s="2">
        <v>1</v>
      </c>
      <c r="D72" s="2">
        <v>125</v>
      </c>
      <c r="E72" s="2">
        <v>125</v>
      </c>
      <c r="F72" s="2">
        <v>1</v>
      </c>
      <c r="G72" s="2"/>
    </row>
    <row r="73" spans="1:7" x14ac:dyDescent="0.35">
      <c r="A73" s="15" t="s">
        <v>98</v>
      </c>
      <c r="B73" s="15" t="s">
        <v>99</v>
      </c>
      <c r="C73" s="2">
        <v>1</v>
      </c>
      <c r="D73" s="2"/>
      <c r="E73" s="2"/>
      <c r="F73" s="2"/>
    </row>
    <row r="74" spans="1:7" x14ac:dyDescent="0.35">
      <c r="C74" s="3">
        <f>SUM(C20:C73)</f>
        <v>54</v>
      </c>
      <c r="D74" s="3">
        <f>SUM(D20:D72)</f>
        <v>7921</v>
      </c>
      <c r="E74" s="3">
        <f>SUM(E20:E72)</f>
        <v>7921</v>
      </c>
      <c r="F74" s="3">
        <f>SUM(F20:F72)</f>
        <v>51</v>
      </c>
    </row>
    <row r="75" spans="1:7" x14ac:dyDescent="0.35">
      <c r="E75" s="4">
        <f>SUM(D74:E74)</f>
        <v>15842</v>
      </c>
    </row>
    <row r="76" spans="1:7" x14ac:dyDescent="0.35">
      <c r="A76" s="6" t="s">
        <v>72</v>
      </c>
    </row>
    <row r="77" spans="1:7" x14ac:dyDescent="0.35">
      <c r="A77" s="7" t="s">
        <v>73</v>
      </c>
      <c r="B77" s="8" t="s">
        <v>79</v>
      </c>
      <c r="C77" s="8" t="s">
        <v>84</v>
      </c>
      <c r="D77" s="8" t="s">
        <v>80</v>
      </c>
    </row>
    <row r="78" spans="1:7" x14ac:dyDescent="0.35">
      <c r="A78" s="2" t="s">
        <v>74</v>
      </c>
      <c r="B78" s="9" t="s">
        <v>86</v>
      </c>
      <c r="C78" s="2"/>
      <c r="D78" s="2">
        <v>276</v>
      </c>
    </row>
    <row r="79" spans="1:7" x14ac:dyDescent="0.35">
      <c r="A79" s="2" t="s">
        <v>75</v>
      </c>
      <c r="B79" s="13" t="s">
        <v>85</v>
      </c>
      <c r="C79" s="2">
        <v>1</v>
      </c>
      <c r="D79" s="13">
        <v>317</v>
      </c>
    </row>
    <row r="80" spans="1:7" x14ac:dyDescent="0.35">
      <c r="A80" s="2" t="s">
        <v>75</v>
      </c>
      <c r="B80" s="13" t="s">
        <v>85</v>
      </c>
      <c r="C80" s="2"/>
      <c r="D80" s="13">
        <v>317</v>
      </c>
    </row>
    <row r="81" spans="1:4" x14ac:dyDescent="0.35">
      <c r="A81" s="2" t="s">
        <v>76</v>
      </c>
      <c r="B81" s="13" t="s">
        <v>85</v>
      </c>
      <c r="C81" s="2">
        <v>1</v>
      </c>
      <c r="D81" s="13">
        <v>317</v>
      </c>
    </row>
    <row r="82" spans="1:4" x14ac:dyDescent="0.35">
      <c r="A82" s="2" t="s">
        <v>76</v>
      </c>
      <c r="B82" s="13" t="s">
        <v>85</v>
      </c>
      <c r="C82" s="2"/>
      <c r="D82" s="13">
        <v>317</v>
      </c>
    </row>
    <row r="83" spans="1:4" x14ac:dyDescent="0.35">
      <c r="A83" s="15" t="s">
        <v>96</v>
      </c>
      <c r="B83" s="14" t="s">
        <v>97</v>
      </c>
      <c r="C83" s="2">
        <v>1</v>
      </c>
      <c r="D83" s="13"/>
    </row>
    <row r="84" spans="1:4" x14ac:dyDescent="0.35">
      <c r="C84" s="3">
        <f>SUM(C78:C83)</f>
        <v>3</v>
      </c>
      <c r="D84" s="4">
        <f>SUM(D78:D82)</f>
        <v>1544</v>
      </c>
    </row>
    <row r="86" spans="1:4" x14ac:dyDescent="0.35">
      <c r="B86" s="3" t="s">
        <v>87</v>
      </c>
      <c r="C86" s="3">
        <f>SUM(C16+C74+C84)</f>
        <v>91</v>
      </c>
    </row>
  </sheetData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64AC-B868-4BBF-AC36-D2ECE12066BC}">
  <dimension ref="A1:L22"/>
  <sheetViews>
    <sheetView tabSelected="1" workbookViewId="0">
      <selection activeCell="H3" sqref="H3"/>
    </sheetView>
  </sheetViews>
  <sheetFormatPr defaultRowHeight="14.5" x14ac:dyDescent="0.35"/>
  <cols>
    <col min="1" max="1" width="44.81640625" customWidth="1"/>
    <col min="2" max="2" width="18.54296875" customWidth="1"/>
    <col min="3" max="3" width="13.26953125" bestFit="1" customWidth="1"/>
    <col min="4" max="4" width="10.453125" bestFit="1" customWidth="1"/>
    <col min="5" max="5" width="19.7265625" customWidth="1"/>
    <col min="6" max="6" width="10.1796875" bestFit="1" customWidth="1"/>
    <col min="7" max="7" width="30.90625" customWidth="1"/>
  </cols>
  <sheetData>
    <row r="1" spans="1:12" x14ac:dyDescent="0.35">
      <c r="A1" s="19" t="s">
        <v>100</v>
      </c>
      <c r="B1" s="19" t="s">
        <v>133</v>
      </c>
      <c r="C1" s="19" t="s">
        <v>103</v>
      </c>
      <c r="D1" s="19" t="s">
        <v>101</v>
      </c>
      <c r="E1" s="19" t="s">
        <v>112</v>
      </c>
      <c r="F1" s="19" t="s">
        <v>102</v>
      </c>
      <c r="G1" s="19" t="s">
        <v>156</v>
      </c>
    </row>
    <row r="2" spans="1:12" ht="34.5" customHeight="1" x14ac:dyDescent="0.35">
      <c r="A2" s="16" t="s">
        <v>123</v>
      </c>
      <c r="B2" s="16" t="s">
        <v>134</v>
      </c>
      <c r="C2" s="17">
        <v>2</v>
      </c>
      <c r="D2" s="2" t="s">
        <v>104</v>
      </c>
      <c r="E2" s="11">
        <f>2*636.54</f>
        <v>1273.08</v>
      </c>
      <c r="F2" s="2">
        <v>142.51</v>
      </c>
      <c r="G2" s="2">
        <f>C2*F2</f>
        <v>285.02</v>
      </c>
    </row>
    <row r="3" spans="1:12" ht="29" x14ac:dyDescent="0.35">
      <c r="A3" s="16" t="s">
        <v>124</v>
      </c>
      <c r="B3" s="16" t="s">
        <v>135</v>
      </c>
      <c r="C3" s="2">
        <v>1</v>
      </c>
      <c r="D3" s="2" t="s">
        <v>105</v>
      </c>
      <c r="E3" s="11">
        <v>362.69</v>
      </c>
      <c r="F3" s="2">
        <v>189.92</v>
      </c>
      <c r="G3" s="2">
        <f t="shared" ref="G3:G15" si="0">C3*F3</f>
        <v>189.92</v>
      </c>
    </row>
    <row r="4" spans="1:12" ht="29" x14ac:dyDescent="0.35">
      <c r="A4" s="16" t="s">
        <v>125</v>
      </c>
      <c r="B4" s="16" t="s">
        <v>136</v>
      </c>
      <c r="C4" s="2">
        <v>5</v>
      </c>
      <c r="D4" s="2" t="s">
        <v>106</v>
      </c>
      <c r="E4" s="11">
        <f>5*380.65</f>
        <v>1903.25</v>
      </c>
      <c r="F4" s="2">
        <v>208.26499999999999</v>
      </c>
      <c r="G4" s="2">
        <f t="shared" si="0"/>
        <v>1041.3249999999998</v>
      </c>
    </row>
    <row r="5" spans="1:12" ht="29" x14ac:dyDescent="0.35">
      <c r="A5" s="16" t="s">
        <v>126</v>
      </c>
      <c r="B5" s="16" t="s">
        <v>137</v>
      </c>
      <c r="C5" s="2">
        <v>1</v>
      </c>
      <c r="D5" s="2" t="s">
        <v>107</v>
      </c>
      <c r="E5" s="11">
        <v>339.75</v>
      </c>
      <c r="F5" s="2">
        <v>208.26499999999999</v>
      </c>
      <c r="G5" s="2">
        <f t="shared" si="0"/>
        <v>208.26499999999999</v>
      </c>
    </row>
    <row r="6" spans="1:12" ht="29" x14ac:dyDescent="0.35">
      <c r="A6" s="16" t="s">
        <v>127</v>
      </c>
      <c r="B6" s="16" t="s">
        <v>138</v>
      </c>
      <c r="C6" s="2">
        <v>1</v>
      </c>
      <c r="D6" s="17" t="s">
        <v>108</v>
      </c>
      <c r="E6" s="18">
        <f>79.79+146.14</f>
        <v>225.93</v>
      </c>
      <c r="F6" s="2">
        <f>60.785*2</f>
        <v>121.57</v>
      </c>
      <c r="G6" s="2">
        <f t="shared" si="0"/>
        <v>121.57</v>
      </c>
    </row>
    <row r="7" spans="1:12" ht="29" x14ac:dyDescent="0.35">
      <c r="A7" s="16" t="s">
        <v>128</v>
      </c>
      <c r="B7" s="16" t="s">
        <v>139</v>
      </c>
      <c r="C7" s="2">
        <v>2</v>
      </c>
      <c r="D7" s="17" t="s">
        <v>109</v>
      </c>
      <c r="E7" s="18">
        <f>(90.27+146.14)*2</f>
        <v>472.81999999999994</v>
      </c>
      <c r="F7" s="2">
        <v>121.57</v>
      </c>
      <c r="G7" s="2">
        <f t="shared" si="0"/>
        <v>243.14</v>
      </c>
      <c r="L7" s="22"/>
    </row>
    <row r="8" spans="1:12" ht="29" x14ac:dyDescent="0.35">
      <c r="A8" s="16" t="s">
        <v>129</v>
      </c>
      <c r="B8" s="16" t="s">
        <v>139</v>
      </c>
      <c r="C8" s="2">
        <v>9</v>
      </c>
      <c r="D8" s="17" t="s">
        <v>110</v>
      </c>
      <c r="E8" s="18">
        <f>(9*103.36)+(9*165.14)</f>
        <v>2416.5</v>
      </c>
      <c r="F8" s="2">
        <v>121.57</v>
      </c>
      <c r="G8" s="2">
        <f t="shared" si="0"/>
        <v>1094.1299999999999</v>
      </c>
      <c r="L8" s="22"/>
    </row>
    <row r="9" spans="1:12" ht="29" x14ac:dyDescent="0.35">
      <c r="A9" s="16" t="s">
        <v>130</v>
      </c>
      <c r="B9" s="16" t="s">
        <v>140</v>
      </c>
      <c r="C9" s="2">
        <v>3</v>
      </c>
      <c r="D9" s="17" t="s">
        <v>111</v>
      </c>
      <c r="E9" s="18">
        <f>3*231.79</f>
        <v>695.37</v>
      </c>
      <c r="F9" s="2">
        <v>250.97900000000001</v>
      </c>
      <c r="G9" s="2">
        <f t="shared" si="0"/>
        <v>752.93700000000001</v>
      </c>
      <c r="L9" s="22"/>
    </row>
    <row r="10" spans="1:12" ht="29" x14ac:dyDescent="0.35">
      <c r="A10" s="16" t="s">
        <v>141</v>
      </c>
      <c r="B10" s="16" t="s">
        <v>142</v>
      </c>
      <c r="C10" s="2">
        <v>1</v>
      </c>
      <c r="D10" s="2" t="s">
        <v>114</v>
      </c>
      <c r="E10" s="11">
        <v>367.77</v>
      </c>
      <c r="F10" s="2">
        <v>166.52500000000001</v>
      </c>
      <c r="G10" s="2">
        <f t="shared" si="0"/>
        <v>166.52500000000001</v>
      </c>
      <c r="L10" s="22"/>
    </row>
    <row r="11" spans="1:12" ht="29" x14ac:dyDescent="0.35">
      <c r="A11" s="16" t="s">
        <v>143</v>
      </c>
      <c r="B11" s="16" t="s">
        <v>144</v>
      </c>
      <c r="C11" s="2">
        <v>3</v>
      </c>
      <c r="D11" s="17" t="s">
        <v>115</v>
      </c>
      <c r="E11" s="11">
        <f>(3*142.25)+(3*87.14)</f>
        <v>688.17000000000007</v>
      </c>
      <c r="F11" s="2">
        <f>125.674*2</f>
        <v>251.34800000000001</v>
      </c>
      <c r="G11" s="2">
        <f t="shared" si="0"/>
        <v>754.0440000000001</v>
      </c>
      <c r="L11" s="22"/>
    </row>
    <row r="12" spans="1:12" ht="29" x14ac:dyDescent="0.35">
      <c r="A12" s="16" t="s">
        <v>145</v>
      </c>
      <c r="B12" s="16" t="s">
        <v>146</v>
      </c>
      <c r="C12" s="2">
        <v>1</v>
      </c>
      <c r="D12" s="2" t="s">
        <v>116</v>
      </c>
      <c r="E12" s="11">
        <v>242.48</v>
      </c>
      <c r="F12" s="2">
        <v>176.91200000000001</v>
      </c>
      <c r="G12" s="2">
        <f t="shared" si="0"/>
        <v>176.91200000000001</v>
      </c>
    </row>
    <row r="13" spans="1:12" x14ac:dyDescent="0.35">
      <c r="A13" s="16" t="s">
        <v>113</v>
      </c>
      <c r="B13" s="16" t="s">
        <v>147</v>
      </c>
      <c r="C13" s="2">
        <v>1</v>
      </c>
      <c r="D13" s="2" t="s">
        <v>117</v>
      </c>
      <c r="E13" s="11">
        <v>116.81</v>
      </c>
      <c r="F13" s="2">
        <v>73.736000000000004</v>
      </c>
      <c r="G13" s="2">
        <f t="shared" si="0"/>
        <v>73.736000000000004</v>
      </c>
    </row>
    <row r="14" spans="1:12" ht="35.25" customHeight="1" x14ac:dyDescent="0.35">
      <c r="A14" s="16" t="s">
        <v>148</v>
      </c>
      <c r="B14" s="16" t="s">
        <v>151</v>
      </c>
      <c r="C14" s="2">
        <v>1</v>
      </c>
      <c r="D14" s="17" t="s">
        <v>118</v>
      </c>
      <c r="E14" s="11">
        <f xml:space="preserve"> 190.99+242.08</f>
        <v>433.07000000000005</v>
      </c>
      <c r="F14" s="2">
        <v>199.274</v>
      </c>
      <c r="G14" s="2">
        <f t="shared" si="0"/>
        <v>199.274</v>
      </c>
    </row>
    <row r="15" spans="1:12" ht="34.5" customHeight="1" x14ac:dyDescent="0.35">
      <c r="A15" s="16" t="s">
        <v>149</v>
      </c>
      <c r="B15" s="16" t="s">
        <v>150</v>
      </c>
      <c r="C15" s="2">
        <v>1</v>
      </c>
      <c r="D15" s="17" t="s">
        <v>119</v>
      </c>
      <c r="E15" s="11">
        <f>260.19+266.67</f>
        <v>526.86</v>
      </c>
      <c r="F15" s="2">
        <v>207.52600000000001</v>
      </c>
      <c r="G15" s="2">
        <f t="shared" si="0"/>
        <v>207.52600000000001</v>
      </c>
    </row>
    <row r="16" spans="1:12" ht="29" x14ac:dyDescent="0.35">
      <c r="A16" s="16" t="s">
        <v>152</v>
      </c>
      <c r="B16" s="16" t="s">
        <v>153</v>
      </c>
      <c r="C16" s="2">
        <v>1</v>
      </c>
      <c r="D16" s="17" t="s">
        <v>120</v>
      </c>
      <c r="E16" s="11">
        <v>335.48</v>
      </c>
      <c r="F16" s="2">
        <v>296</v>
      </c>
      <c r="G16" s="2">
        <v>296</v>
      </c>
    </row>
    <row r="17" spans="1:7" x14ac:dyDescent="0.35">
      <c r="A17" s="3" t="s">
        <v>74</v>
      </c>
      <c r="B17" s="3"/>
      <c r="C17" s="2">
        <v>1</v>
      </c>
      <c r="D17" s="17" t="s">
        <v>131</v>
      </c>
      <c r="E17" s="11">
        <v>98.3</v>
      </c>
      <c r="F17" s="2">
        <v>3.4849999999999999</v>
      </c>
      <c r="G17" s="2">
        <v>3.4849999999999999</v>
      </c>
    </row>
    <row r="18" spans="1:7" x14ac:dyDescent="0.35">
      <c r="A18" s="3" t="s">
        <v>121</v>
      </c>
      <c r="B18" s="3" t="s">
        <v>154</v>
      </c>
      <c r="C18" s="2">
        <v>2</v>
      </c>
      <c r="D18" s="17" t="s">
        <v>122</v>
      </c>
      <c r="E18" s="11">
        <f>2*204</f>
        <v>408</v>
      </c>
      <c r="F18" s="2">
        <v>8.6</v>
      </c>
      <c r="G18" s="2">
        <f>F18*2</f>
        <v>17.2</v>
      </c>
    </row>
    <row r="19" spans="1:7" x14ac:dyDescent="0.35">
      <c r="A19" s="3" t="s">
        <v>76</v>
      </c>
      <c r="B19" s="3" t="s">
        <v>155</v>
      </c>
      <c r="C19" s="2"/>
      <c r="D19" s="17"/>
      <c r="E19" s="11"/>
      <c r="F19" s="2"/>
      <c r="G19" s="2"/>
    </row>
    <row r="20" spans="1:7" x14ac:dyDescent="0.35">
      <c r="A20" s="3" t="s">
        <v>132</v>
      </c>
      <c r="B20" s="3"/>
      <c r="C20" s="2"/>
      <c r="D20" s="2"/>
      <c r="E20" s="20">
        <f>SUM(E2:E18)</f>
        <v>10906.329999999998</v>
      </c>
      <c r="F20" s="2"/>
      <c r="G20" s="21">
        <f>SUM(G2:G18)</f>
        <v>5831.0089999999991</v>
      </c>
    </row>
    <row r="22" spans="1:7" x14ac:dyDescent="0.35">
      <c r="C22">
        <f>SUM(C2:C18)</f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Flights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Maquet</dc:creator>
  <cp:lastModifiedBy>Nil Sönmez</cp:lastModifiedBy>
  <cp:lastPrinted>2023-03-20T13:45:13Z</cp:lastPrinted>
  <dcterms:created xsi:type="dcterms:W3CDTF">2023-03-15T16:34:25Z</dcterms:created>
  <dcterms:modified xsi:type="dcterms:W3CDTF">2023-03-28T10:52:31Z</dcterms:modified>
</cp:coreProperties>
</file>