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_US/WSJ White House Correspondents' Dinner Pre-Dinner Reception/track Reports/"/>
    </mc:Choice>
  </mc:AlternateContent>
  <xr:revisionPtr revIDLastSave="31" documentId="8_{0F402EDB-3ABD-4D51-83CB-F8E28E0D05A0}" xr6:coauthVersionLast="47" xr6:coauthVersionMax="47" xr10:uidLastSave="{49D9AAB8-5F93-4E4B-A08F-A2579B2B1B80}"/>
  <bookViews>
    <workbookView xWindow="-66380" yWindow="500" windowWidth="61040" windowHeight="2832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F32" i="1"/>
  <c r="F33" i="1"/>
  <c r="F34" i="1"/>
  <c r="F35" i="1"/>
  <c r="F36" i="1"/>
  <c r="F37" i="1"/>
  <c r="F41" i="1"/>
  <c r="F42" i="1"/>
  <c r="F43" i="1"/>
  <c r="F44" i="1"/>
  <c r="F45" i="1"/>
  <c r="F46" i="1"/>
  <c r="Y8" i="1"/>
  <c r="F53" i="1"/>
  <c r="F55" i="1"/>
  <c r="F57" i="1"/>
  <c r="AB8" i="1" s="1"/>
  <c r="C13" i="1"/>
  <c r="G38" i="1" l="1"/>
  <c r="W8" i="1"/>
  <c r="G47" i="1"/>
  <c r="F39" i="1"/>
  <c r="F48" i="1"/>
  <c r="X8" i="1"/>
  <c r="Z8" i="1"/>
  <c r="J17" i="1" l="1"/>
  <c r="F59" i="1"/>
  <c r="J16" i="1"/>
  <c r="AA8" i="1"/>
  <c r="I14" i="1"/>
  <c r="J19" i="1" s="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<sst xmlns="http://schemas.openxmlformats.org/spreadsheetml/2006/main" count="122" uniqueCount="78">
  <si>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</si>
  <si>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</si>
  <si>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</si>
  <si>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</si>
  <si>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</si>
  <si>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</si>
  <si>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</si>
  <si>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</si>
  <si>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</si>
  <si>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</si>
  <si>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</si>
  <si>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</si>
  <si>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</si>
  <si>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</si>
  <si>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</si>
  <si>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</si>
  <si>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</si>
  <si>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</si>
  <si>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</si>
  <si>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</si>
  <si>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</si>
  <si>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</si>
  <si>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</si>
  <si>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</si>
  <si>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</si>
  <si>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</si>
  <si>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</si>
  <si>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</si>
  <si>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</si>
  <si>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</si>
  <si>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</si>
  <si>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</si>
  <si>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</si>
  <si>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</si>
  <si>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</si>
  <si>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</si>
  <si>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</si>
  <si>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</si>
  <si>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</si>
  <si>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</si>
  <si>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</si>
  <si>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</si>
  <si>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</si>
  <si>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</si>
  <si>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</si>
  <si>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</si>
  <si>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</si>
  <si>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</si>
  <si>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</si>
  <si>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</si>
  <si>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</si>
  <si>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</si>
  <si>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</si>
  <si>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</si>
  <si>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</si>
  <si>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</si>
  <si>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</si>
  <si>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</si>
  <si>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</si>
  <si>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</si>
  <si>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</si>
  <si>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</si>
  <si>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</si>
  <si>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</si>
  <si>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</si>
  <si>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</si>
  <si>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</si>
  <si>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</si>
  <si>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</si>
  <si>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Transportation: reported transported weight of AV, materials, furniture and other items, distance and mode of transportation.</t>
  </si>
  <si>
    <t>Materials: reported printed matter, plastics, recyclable materials and other materials used in  delivery.</t>
  </si>
  <si>
    <t>N/A</t>
  </si>
  <si>
    <t>Travel: reported crew travel and  travel by mode (air, private vehicle, public transport) and distance.</t>
  </si>
  <si>
    <t>Accommodation: reported hotel nights for crew by star-rating.</t>
  </si>
  <si>
    <t>Catering: estimated number of meals (non-vegetarian, vegetarian, vegan) and beverages for crew/ build staff for duration of event.</t>
  </si>
  <si>
    <t>Energy: N/A for this calculation.</t>
  </si>
  <si>
    <t>WSJ Reception (WHCD)</t>
  </si>
  <si>
    <t>Washington DC,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</si>
</sst>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7">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7" fillId="4" borderId="0" xfId="0" applyFont="1" applyFill="1" applyAlignment="1">
      <alignment horizontal="right" wrapText="1"/>
    </xf>
    <xf numFmtId="0" fontId="0" fillId="2" borderId="0" xfId="0" applyFill="1" applyAlignment="1">
      <alignment horizontal="right"/>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10" fillId="0" borderId="0" xfId="0" applyFont="1" applyAlignment="1">
      <alignment horizontal="center" vertical="center" readingOrder="1"/>
    </xf>
    <xf numFmtId="0" fontId="2" fillId="0" borderId="0" xfId="0" applyFont="1" applyAlignment="1">
      <alignment horizontal="center" wrapText="1"/>
    </xf>
    <xf numFmtId="0" fontId="1" fillId="2" borderId="0" xfId="0" applyFont="1" applyFill="1" applyAlignment="1">
      <alignment horizontal="center"/>
    </xf>
    <xf numFmtId="0" fontId="12" fillId="0" borderId="0" xfId="0" applyFont="1" applyAlignment="1">
      <alignment horizontal="left" readingOrder="1"/>
    </xf>
    <xf numFmtId="0" fontId="16" fillId="0" borderId="0" xfId="0" applyFont="1" applyAlignment="1">
      <alignment horizontal="left" wrapText="1" readingOrder="1"/>
    </xf>
    <xf numFmtId="0" fontId="12"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0.69</c:v>
                </c:pt>
                <c:pt idx="1">
                  <c:v>0.2</c:v>
                </c:pt>
                <c:pt idx="2">
                  <c:v>0.19</c:v>
                </c:pt>
                <c:pt idx="3">
                  <c:v>7.0000000000000007E-2</c:v>
                </c:pt>
                <c:pt idx="4">
                  <c:v>0.3</c:v>
                </c:pt>
                <c:pt idx="5">
                  <c:v>1.47</c:v>
                </c:pt>
                <c:pt idx="6">
                  <c:v>0.99</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5847610"/>
          <a:ext cx="4436585" cy="355905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a:solidFill>
                <a:srgbClr val="008CC6"/>
              </a:solidFill>
              <a:latin typeface="Source Sans Pro" panose="020B0503030403020204" pitchFamily="34" charset="0"/>
              <a:ea typeface="Source Sans Pro" panose="020B0503030403020204" pitchFamily="34" charset="0"/>
            </a:rPr>
            <a:t> </a:t>
          </a:r>
          <a:r>
            <a:rPr lang="en-GB" sz="1100" baseline="0">
              <a:solidFill>
                <a:srgbClr val="008CC6"/>
              </a:solidFill>
              <a:latin typeface="Source Sans Pro" panose="020B0503030403020204" pitchFamily="34" charset="0"/>
              <a:ea typeface="Source Sans Pro" panose="020B0503030403020204" pitchFamily="34" charset="0"/>
            </a:rPr>
            <a:t>WSJ Reception (WHCD) 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a:t>
          </a:r>
          <a:r>
            <a:rPr lang="en-GB" sz="1100" baseline="0">
              <a:solidFill>
                <a:srgbClr val="008CC6"/>
              </a:solidFill>
              <a:latin typeface="Source Sans Pro" panose="020B0503030403020204" pitchFamily="34" charset="0"/>
              <a:ea typeface="Source Sans Pro" panose="020B0503030403020204" pitchFamily="34" charset="0"/>
            </a:rPr>
            <a:t> N/A</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3.90</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N/A</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7643104" y="14761586"/>
          <a:ext cx="5527696"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due to the amount of scarece and absent  data it is difficult to provide possible mitigations for this eventyou </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N/A </a:t>
          </a: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N/A</a:t>
          </a: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N/A</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not possible to benchmark this calculation due to the nature of scope provided by Cheerful Twentyfirst. Benchmarks can be provided against events where data exists or is estimated for each factor listed within the table above (Travel, Accommodation, Energy, Materials, Transport &amp; Waste).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total data population (conference-style and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zoomScaleNormal="66" workbookViewId="0">
      <selection activeCell="P92" sqref="P92"/>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83" t="s">
        <v>0</v>
      </c>
      <c r="C1" s="83"/>
      <c r="D1" s="83"/>
      <c r="E1" s="83"/>
      <c r="F1" s="83"/>
      <c r="G1" s="83"/>
      <c r="H1" s="83"/>
      <c r="I1" s="83"/>
      <c r="J1" s="83"/>
      <c r="K1" s="2"/>
      <c r="L1" s="2"/>
      <c r="M1" s="2"/>
      <c r="N1" s="2"/>
      <c r="O1" s="2"/>
      <c r="P1" s="2"/>
    </row>
    <row r="2" spans="2:35" ht="35" thickBot="1" x14ac:dyDescent="0.45">
      <c r="B2" s="84"/>
      <c r="C2" s="84"/>
      <c r="D2" s="84"/>
      <c r="E2" s="84"/>
      <c r="F2" s="84"/>
      <c r="G2" s="84"/>
      <c r="H2" s="84"/>
      <c r="I2" s="84"/>
      <c r="J2" s="84"/>
      <c r="K2" s="2"/>
      <c r="L2" s="2"/>
      <c r="M2" s="2"/>
      <c r="N2" s="2"/>
      <c r="O2" s="2"/>
      <c r="P2" s="2"/>
      <c r="Q2" s="85" t="s">
        <v>1</v>
      </c>
      <c r="R2" s="86"/>
      <c r="S2" s="86"/>
      <c r="T2" s="86"/>
      <c r="U2" s="86"/>
      <c r="V2" s="86"/>
      <c r="W2" s="86"/>
      <c r="X2" s="86"/>
      <c r="Y2" s="86"/>
      <c r="Z2" s="86"/>
      <c r="AA2" s="86"/>
      <c r="AB2" s="86"/>
      <c r="AC2" s="86"/>
      <c r="AD2" s="86"/>
      <c r="AE2" s="86"/>
      <c r="AF2" s="86"/>
      <c r="AG2" s="87"/>
    </row>
    <row r="3" spans="2:35" ht="34" x14ac:dyDescent="0.4">
      <c r="B3" s="1"/>
      <c r="C3" s="1"/>
      <c r="D3" s="1"/>
      <c r="E3" s="1"/>
      <c r="F3" s="1"/>
      <c r="G3" s="1"/>
      <c r="H3" s="1"/>
      <c r="I3" s="1"/>
      <c r="J3" s="1"/>
      <c r="K3" s="2"/>
      <c r="L3" s="2"/>
      <c r="M3" s="2"/>
      <c r="N3" s="2"/>
      <c r="O3" s="2"/>
      <c r="P3" s="2"/>
      <c r="V3" s="88" t="s">
        <v>2</v>
      </c>
      <c r="W3" s="88"/>
      <c r="X3" s="88"/>
      <c r="Y3" s="88"/>
      <c r="Z3" s="88"/>
      <c r="AA3" s="88"/>
      <c r="AB3" s="88"/>
      <c r="AD3" s="88"/>
      <c r="AE3" s="88"/>
      <c r="AF3" s="88"/>
      <c r="AG3" s="88"/>
    </row>
    <row r="4" spans="2:35" ht="17" thickBot="1" x14ac:dyDescent="0.25">
      <c r="B4" s="82"/>
      <c r="C4" s="82"/>
      <c r="D4" s="82"/>
      <c r="E4" s="82"/>
      <c r="F4" s="82"/>
      <c r="G4" s="82"/>
      <c r="H4" s="82"/>
      <c r="I4" s="82"/>
      <c r="J4" s="82"/>
      <c r="K4" s="2"/>
      <c r="L4" s="2"/>
      <c r="M4" s="2"/>
      <c r="N4" s="2"/>
      <c r="O4" s="2"/>
      <c r="P4" s="2"/>
    </row>
    <row r="5" spans="2:35" ht="32" x14ac:dyDescent="0.2">
      <c r="B5" s="2"/>
      <c r="C5" s="3" t="s">
        <v>68</v>
      </c>
      <c r="D5" s="2"/>
      <c r="E5" s="2"/>
      <c r="F5" s="2"/>
      <c r="G5" s="2"/>
      <c r="H5" s="4"/>
      <c r="I5" s="5" t="s">
        <v>3</v>
      </c>
      <c r="J5" s="6" t="s">
        <v>4</v>
      </c>
      <c r="K5" s="2"/>
      <c r="L5" s="2"/>
      <c r="M5" s="2"/>
      <c r="N5" s="2"/>
      <c r="O5" s="2"/>
      <c r="P5" s="2"/>
      <c r="V5" s="7" t="s">
        <v>5</v>
      </c>
      <c r="W5" s="8" t="s">
        <v>6</v>
      </c>
      <c r="X5" s="9" t="s">
        <v>7</v>
      </c>
      <c r="Y5" s="10" t="s">
        <v>8</v>
      </c>
      <c r="Z5" s="89" t="s">
        <v>9</v>
      </c>
      <c r="AA5" s="11" t="s">
        <v>10</v>
      </c>
      <c r="AB5" s="12" t="s">
        <v>11</v>
      </c>
      <c r="AD5" s="76" t="s">
        <v>12</v>
      </c>
      <c r="AE5" s="91"/>
      <c r="AF5" s="91"/>
      <c r="AH5" s="92" t="s">
        <v>13</v>
      </c>
      <c r="AI5" s="92"/>
    </row>
    <row r="6" spans="2:35" ht="17" thickBot="1" x14ac:dyDescent="0.25">
      <c r="B6" s="13" t="s">
        <v>14</v>
      </c>
      <c r="C6" s="3">
        <v>100090</v>
      </c>
      <c r="D6" s="15"/>
      <c r="E6" s="2"/>
      <c r="F6" s="2"/>
      <c r="G6" s="2"/>
      <c r="H6" s="16"/>
      <c r="I6" s="2"/>
      <c r="J6" s="17"/>
      <c r="K6" s="2"/>
      <c r="L6" s="2"/>
      <c r="M6" s="2"/>
      <c r="N6" s="2"/>
      <c r="O6" s="2"/>
      <c r="P6" s="2"/>
      <c r="V6" s="18"/>
      <c r="W6" s="19"/>
      <c r="X6" s="20"/>
      <c r="Y6" s="21"/>
      <c r="Z6" s="90"/>
      <c r="AA6" s="22"/>
      <c r="AB6" s="23"/>
      <c r="AD6" s="77" t="s">
        <v>15</v>
      </c>
      <c r="AE6" s="91"/>
      <c r="AF6" s="91"/>
      <c r="AH6" s="92"/>
      <c r="AI6" s="92"/>
    </row>
    <row r="7" spans="2:35" ht="18" thickBot="1" x14ac:dyDescent="0.25">
      <c r="B7" s="13" t="s">
        <v>16</v>
      </c>
      <c r="C7" s="80" t="s">
        <v>76</v>
      </c>
      <c r="D7" s="2"/>
      <c r="E7" s="2"/>
      <c r="F7" s="2"/>
      <c r="G7" s="2"/>
      <c r="H7" s="24" t="s">
        <v>17</v>
      </c>
      <c r="I7" s="25">
        <v>0.69</v>
      </c>
      <c r="J7" s="26">
        <f t="shared" ref="J7:J13" si="0">I7/$I$14</f>
        <v>0.1764705882352941</v>
      </c>
      <c r="K7" s="2"/>
      <c r="L7" s="2"/>
      <c r="M7" s="2"/>
      <c r="N7" s="2"/>
      <c r="O7" s="2"/>
      <c r="P7" s="2"/>
      <c r="R7" s="92" t="s">
        <v>18</v>
      </c>
      <c r="S7" s="92"/>
      <c r="T7" s="92"/>
      <c r="V7" s="27">
        <f>J7</f>
        <v>0.1764705882352941</v>
      </c>
      <c r="W7" s="27">
        <f>J8</f>
        <v>5.1150895140664961E-2</v>
      </c>
      <c r="X7" s="27">
        <f>J9</f>
        <v>4.859335038363171E-2</v>
      </c>
      <c r="Y7" s="27">
        <f>J10</f>
        <v>1.7902813299232739E-2</v>
      </c>
      <c r="Z7" s="27">
        <f>J11</f>
        <v>7.6726342710997431E-2</v>
      </c>
      <c r="AA7" s="27">
        <f>J12</f>
        <v>0.37595907928388744</v>
      </c>
      <c r="AB7" s="27">
        <f>J13</f>
        <v>0.25319693094629153</v>
      </c>
      <c r="AD7" s="77" t="s">
        <v>72</v>
      </c>
      <c r="AE7" s="91"/>
      <c r="AF7" s="91"/>
      <c r="AH7" s="92"/>
      <c r="AI7" s="92"/>
    </row>
    <row r="8" spans="2:35" ht="17" thickBot="1" x14ac:dyDescent="0.25">
      <c r="B8" s="2"/>
      <c r="C8" s="2"/>
      <c r="D8" s="15"/>
      <c r="E8" s="2"/>
      <c r="F8" s="2"/>
      <c r="G8" s="2"/>
      <c r="H8" s="28" t="s">
        <v>19</v>
      </c>
      <c r="I8" s="25">
        <v>0.2</v>
      </c>
      <c r="J8" s="26">
        <f t="shared" si="0"/>
        <v>5.1150895140664961E-2</v>
      </c>
      <c r="K8" s="2"/>
      <c r="L8" s="2"/>
      <c r="M8" s="2"/>
      <c r="N8" s="2"/>
      <c r="O8" s="2"/>
      <c r="P8" s="2"/>
      <c r="R8" s="92"/>
      <c r="S8" s="92"/>
      <c r="T8" s="92"/>
      <c r="V8" s="29">
        <f>I7</f>
        <v>0.69</v>
      </c>
      <c r="W8" s="29">
        <f>I8</f>
        <v>0.2</v>
      </c>
      <c r="X8" s="29">
        <f>I9</f>
        <v>0.19</v>
      </c>
      <c r="Y8" s="29">
        <f>I10</f>
        <v>7.0000000000000007E-2</v>
      </c>
      <c r="Z8" s="29">
        <f>I11</f>
        <v>0.3</v>
      </c>
      <c r="AA8" s="29">
        <f>I12</f>
        <v>1.47</v>
      </c>
      <c r="AB8" s="29">
        <f>I13</f>
        <v>0.99</v>
      </c>
      <c r="AD8" s="77" t="s">
        <v>73</v>
      </c>
      <c r="AE8" s="91"/>
      <c r="AF8" s="91"/>
    </row>
    <row r="9" spans="2:35" x14ac:dyDescent="0.2">
      <c r="B9" s="13" t="s">
        <v>20</v>
      </c>
      <c r="C9" s="14">
        <v>1</v>
      </c>
      <c r="D9" s="13" t="s">
        <v>21</v>
      </c>
      <c r="E9" s="2"/>
      <c r="F9" s="2"/>
      <c r="G9" s="2"/>
      <c r="H9" s="30" t="s">
        <v>22</v>
      </c>
      <c r="I9" s="25">
        <v>0.19</v>
      </c>
      <c r="J9" s="26">
        <f t="shared" si="0"/>
        <v>4.859335038363171E-2</v>
      </c>
      <c r="K9" s="2"/>
      <c r="L9" s="2"/>
      <c r="M9" s="2"/>
      <c r="N9" s="2"/>
      <c r="O9" s="2"/>
      <c r="P9" s="2"/>
      <c r="AD9" s="77" t="s">
        <v>74</v>
      </c>
      <c r="AE9" s="91"/>
      <c r="AF9" s="91"/>
    </row>
    <row r="10" spans="2:35" x14ac:dyDescent="0.2">
      <c r="B10" s="13" t="s">
        <v>23</v>
      </c>
      <c r="C10" s="14">
        <v>1</v>
      </c>
      <c r="D10" s="13" t="s">
        <v>21</v>
      </c>
      <c r="E10" s="2"/>
      <c r="F10" s="2"/>
      <c r="G10" s="2"/>
      <c r="H10" s="31" t="s">
        <v>8</v>
      </c>
      <c r="I10" s="25">
        <v>7.0000000000000007E-2</v>
      </c>
      <c r="J10" s="26">
        <f t="shared" si="0"/>
        <v>1.7902813299232739E-2</v>
      </c>
      <c r="K10" s="2"/>
      <c r="L10" s="2"/>
      <c r="M10" s="2"/>
      <c r="N10" s="2"/>
      <c r="O10" s="2"/>
      <c r="P10" s="2"/>
      <c r="AD10" s="77" t="s">
        <v>75</v>
      </c>
      <c r="AE10" s="91"/>
      <c r="AF10" s="91"/>
    </row>
    <row r="11" spans="2:35" x14ac:dyDescent="0.2">
      <c r="B11" s="13" t="s">
        <v>24</v>
      </c>
      <c r="C11" s="14">
        <v>0</v>
      </c>
      <c r="D11" s="13" t="s">
        <v>21</v>
      </c>
      <c r="E11" s="2"/>
      <c r="F11" s="2"/>
      <c r="G11" s="2"/>
      <c r="H11" s="32" t="s">
        <v>9</v>
      </c>
      <c r="I11" s="25">
        <v>0.3</v>
      </c>
      <c r="J11" s="26">
        <f t="shared" si="0"/>
        <v>7.6726342710997431E-2</v>
      </c>
      <c r="K11" s="2"/>
      <c r="L11" s="2"/>
      <c r="M11" s="2"/>
      <c r="N11" s="2"/>
      <c r="O11" s="2"/>
      <c r="P11" s="2"/>
      <c r="AD11" s="77" t="s">
        <v>70</v>
      </c>
      <c r="AE11" s="91"/>
      <c r="AF11" s="91"/>
    </row>
    <row r="12" spans="2:35" x14ac:dyDescent="0.2">
      <c r="B12" s="13" t="s">
        <v>25</v>
      </c>
      <c r="C12" s="14">
        <v>1</v>
      </c>
      <c r="D12" s="13" t="s">
        <v>21</v>
      </c>
      <c r="E12" s="2"/>
      <c r="F12" s="2"/>
      <c r="G12" s="2"/>
      <c r="H12" s="33" t="s">
        <v>10</v>
      </c>
      <c r="I12" s="25">
        <v>1.47</v>
      </c>
      <c r="J12" s="26">
        <f t="shared" si="0"/>
        <v>0.37595907928388744</v>
      </c>
      <c r="K12" s="2"/>
      <c r="L12" s="2"/>
      <c r="M12" s="2"/>
      <c r="N12" s="2"/>
      <c r="O12" s="2"/>
      <c r="P12" s="2"/>
      <c r="V12" s="94" t="s">
        <v>26</v>
      </c>
      <c r="W12" s="94"/>
      <c r="X12" s="94"/>
      <c r="AD12" s="77" t="s">
        <v>69</v>
      </c>
    </row>
    <row r="13" spans="2:35" x14ac:dyDescent="0.2">
      <c r="B13" s="13" t="s">
        <v>27</v>
      </c>
      <c r="C13" s="13">
        <f>SUM(C9:C12)</f>
        <v>3</v>
      </c>
      <c r="D13" s="13" t="s">
        <v>21</v>
      </c>
      <c r="E13" s="2"/>
      <c r="F13" s="2"/>
      <c r="G13" s="2"/>
      <c r="H13" s="34" t="s">
        <v>11</v>
      </c>
      <c r="I13" s="25">
        <v>0.99</v>
      </c>
      <c r="J13" s="26">
        <f t="shared" si="0"/>
        <v>0.25319693094629153</v>
      </c>
      <c r="K13" s="2"/>
      <c r="L13" s="2"/>
      <c r="M13" s="2"/>
      <c r="N13" s="2"/>
      <c r="O13" s="2"/>
      <c r="P13" s="2"/>
      <c r="R13" s="92" t="s">
        <v>28</v>
      </c>
      <c r="S13" s="92"/>
      <c r="T13" s="92"/>
      <c r="V13" s="94"/>
      <c r="W13" s="94"/>
      <c r="X13" s="94"/>
      <c r="Y13" s="35">
        <f>I14</f>
        <v>3.91</v>
      </c>
      <c r="AD13" s="77" t="s">
        <v>29</v>
      </c>
    </row>
    <row r="14" spans="2:35" ht="17" thickBot="1" x14ac:dyDescent="0.25">
      <c r="B14" s="2"/>
      <c r="C14" s="2"/>
      <c r="D14" s="2"/>
      <c r="E14" s="2"/>
      <c r="F14" s="2"/>
      <c r="G14" s="2"/>
      <c r="H14" s="36" t="s">
        <v>30</v>
      </c>
      <c r="I14" s="37">
        <f>SUM(I7:I13)</f>
        <v>3.91</v>
      </c>
      <c r="J14" s="38">
        <f>SUM(J7:J13)</f>
        <v>1</v>
      </c>
      <c r="K14" s="2"/>
      <c r="L14" s="2"/>
      <c r="M14" s="2"/>
      <c r="N14" s="2"/>
      <c r="O14" s="2"/>
      <c r="P14" s="2"/>
      <c r="R14" s="92"/>
      <c r="S14" s="92"/>
      <c r="T14" s="92"/>
      <c r="V14" s="95" t="s">
        <v>31</v>
      </c>
      <c r="W14" s="96"/>
      <c r="X14" s="96"/>
    </row>
    <row r="15" spans="2:35" ht="17" thickBot="1" x14ac:dyDescent="0.25">
      <c r="B15" s="13" t="s">
        <v>32</v>
      </c>
      <c r="C15" s="3" t="s">
        <v>77</v>
      </c>
      <c r="D15" s="13"/>
      <c r="E15" s="2"/>
      <c r="F15" s="2"/>
      <c r="G15" s="2"/>
      <c r="H15" s="2"/>
      <c r="I15" s="2"/>
      <c r="J15" s="2"/>
      <c r="K15" s="2"/>
      <c r="L15" s="2"/>
      <c r="M15" s="2"/>
      <c r="N15" s="2"/>
      <c r="O15" s="2"/>
      <c r="P15" s="2"/>
      <c r="R15" s="92" t="s">
        <v>33</v>
      </c>
      <c r="S15" s="92"/>
      <c r="T15" s="92"/>
      <c r="V15" s="96"/>
      <c r="W15" s="96"/>
      <c r="X15" s="96"/>
      <c r="Y15" s="39">
        <f>Y13/C17</f>
        <v>5.2133333333333337E-2</v>
      </c>
    </row>
    <row r="16" spans="2:35" x14ac:dyDescent="0.2">
      <c r="B16" s="2"/>
      <c r="C16" s="2"/>
      <c r="D16" s="2"/>
      <c r="E16" s="2"/>
      <c r="F16" s="2"/>
      <c r="G16" s="2"/>
      <c r="H16" s="40" t="s">
        <v>34</v>
      </c>
      <c r="I16" s="41"/>
      <c r="J16" s="78">
        <f>F39/F48</f>
        <v>0.13829787234042551</v>
      </c>
      <c r="K16" s="2"/>
      <c r="L16" s="2"/>
      <c r="M16" s="2"/>
      <c r="N16" s="2"/>
      <c r="O16" s="2"/>
      <c r="P16" s="2"/>
      <c r="R16" s="92"/>
      <c r="S16" s="92"/>
      <c r="T16" s="92"/>
      <c r="V16" s="95" t="s">
        <v>35</v>
      </c>
      <c r="W16" s="96"/>
      <c r="X16" s="96"/>
    </row>
    <row r="17" spans="1:25" ht="17" thickBot="1" x14ac:dyDescent="0.25">
      <c r="B17" s="13" t="s">
        <v>36</v>
      </c>
      <c r="C17" s="3">
        <v>75</v>
      </c>
      <c r="D17" s="13" t="s">
        <v>37</v>
      </c>
      <c r="E17" s="2"/>
      <c r="F17" s="2"/>
      <c r="G17" s="2"/>
      <c r="H17" s="42" t="s">
        <v>38</v>
      </c>
      <c r="I17" s="43"/>
      <c r="J17" s="79">
        <f>G38/G47</f>
        <v>0</v>
      </c>
      <c r="K17" s="2"/>
      <c r="L17" s="2"/>
      <c r="M17" s="2"/>
      <c r="N17" s="2"/>
      <c r="O17" s="2"/>
      <c r="P17" s="2"/>
      <c r="R17" s="92" t="s">
        <v>39</v>
      </c>
      <c r="S17" s="92"/>
      <c r="T17" s="92"/>
      <c r="V17" s="96"/>
      <c r="W17" s="96"/>
      <c r="X17" s="96"/>
      <c r="Y17" s="39">
        <f>Y13/C19</f>
        <v>5.2133333333333337E-2</v>
      </c>
    </row>
    <row r="18" spans="1:25" ht="17" thickBot="1" x14ac:dyDescent="0.25">
      <c r="B18" s="13" t="s">
        <v>36</v>
      </c>
      <c r="C18" s="3" t="s">
        <v>71</v>
      </c>
      <c r="D18" s="13" t="s">
        <v>40</v>
      </c>
      <c r="E18" s="2"/>
      <c r="F18" s="2"/>
      <c r="G18" s="2"/>
      <c r="H18" s="2"/>
      <c r="I18" s="2"/>
      <c r="J18" s="2"/>
      <c r="K18" s="2"/>
      <c r="L18" s="2"/>
      <c r="M18" s="2"/>
      <c r="N18" s="2"/>
      <c r="O18" s="2"/>
      <c r="P18" s="2"/>
      <c r="R18" s="92"/>
      <c r="S18" s="92"/>
      <c r="T18" s="92"/>
    </row>
    <row r="19" spans="1:25" ht="17" thickBot="1" x14ac:dyDescent="0.25">
      <c r="B19" s="13" t="s">
        <v>27</v>
      </c>
      <c r="C19" s="3">
        <v>75</v>
      </c>
      <c r="D19" s="2"/>
      <c r="E19" s="2"/>
      <c r="F19" s="2"/>
      <c r="G19" s="2"/>
      <c r="H19" s="44" t="s">
        <v>41</v>
      </c>
      <c r="I19" s="75"/>
      <c r="J19" s="45">
        <f>I19/I14</f>
        <v>0</v>
      </c>
      <c r="K19" s="2"/>
      <c r="L19" s="2"/>
      <c r="M19" s="2"/>
      <c r="N19" s="2"/>
      <c r="O19" s="2"/>
      <c r="P19" s="2"/>
    </row>
    <row r="20" spans="1:25" x14ac:dyDescent="0.2">
      <c r="B20" s="2"/>
      <c r="C20" s="81"/>
      <c r="D20" s="2"/>
      <c r="E20" s="2"/>
      <c r="F20" s="2"/>
      <c r="G20" s="2"/>
      <c r="H20" s="2"/>
      <c r="I20" s="2"/>
      <c r="J20" s="2"/>
      <c r="K20" s="2"/>
      <c r="L20" s="2"/>
      <c r="M20" s="2"/>
      <c r="N20" s="2"/>
      <c r="O20" s="2"/>
      <c r="P20" s="2"/>
    </row>
    <row r="21" spans="1:25" x14ac:dyDescent="0.2">
      <c r="B21" s="13" t="s">
        <v>42</v>
      </c>
      <c r="C21" s="3">
        <v>4</v>
      </c>
      <c r="D21" s="13" t="s">
        <v>37</v>
      </c>
      <c r="E21" s="2"/>
      <c r="F21" s="2"/>
      <c r="G21" s="2"/>
      <c r="H21" s="2"/>
      <c r="I21" s="2"/>
      <c r="J21" s="2"/>
      <c r="K21" s="2"/>
      <c r="L21" s="2"/>
      <c r="M21" s="2"/>
      <c r="N21" s="2"/>
      <c r="O21" s="2"/>
      <c r="P21" s="2"/>
    </row>
    <row r="22" spans="1:25" x14ac:dyDescent="0.2">
      <c r="B22" s="2"/>
      <c r="C22" s="81"/>
      <c r="D22" s="2"/>
      <c r="E22" s="2"/>
      <c r="F22" s="2"/>
      <c r="G22" s="2"/>
      <c r="H22" s="2"/>
      <c r="I22" s="2"/>
      <c r="J22" s="2"/>
      <c r="K22" s="2"/>
      <c r="L22" s="2"/>
      <c r="M22" s="2"/>
      <c r="N22" s="2"/>
      <c r="O22" s="2"/>
      <c r="P22" s="2"/>
    </row>
    <row r="23" spans="1:25" x14ac:dyDescent="0.2">
      <c r="B23" s="13" t="s">
        <v>43</v>
      </c>
      <c r="C23" s="3">
        <v>155</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93" t="s">
        <v>0</v>
      </c>
      <c r="C28" s="93"/>
      <c r="D28" s="93"/>
      <c r="E28" s="93"/>
      <c r="F28" s="93"/>
      <c r="G28" s="93"/>
      <c r="H28" s="93"/>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50</v>
      </c>
      <c r="D32" s="50" t="s">
        <v>50</v>
      </c>
      <c r="E32" s="52">
        <v>0</v>
      </c>
      <c r="F32" s="53">
        <f>E32*$E$31</f>
        <v>0</v>
      </c>
      <c r="G32" s="49"/>
      <c r="H32" s="54">
        <f t="shared" ref="H32:H37" si="1">F32/$F$59</f>
        <v>0</v>
      </c>
      <c r="I32" s="55"/>
    </row>
    <row r="33" spans="1:9" ht="16" customHeight="1" x14ac:dyDescent="0.2">
      <c r="A33" s="51"/>
      <c r="B33" s="49" t="s">
        <v>51</v>
      </c>
      <c r="C33" s="50" t="s">
        <v>50</v>
      </c>
      <c r="D33" s="50" t="s">
        <v>50</v>
      </c>
      <c r="E33" s="52">
        <v>0</v>
      </c>
      <c r="F33" s="53">
        <f t="shared" ref="F33:F37" si="2">E33*$E$31</f>
        <v>0</v>
      </c>
      <c r="G33" s="49"/>
      <c r="H33" s="54">
        <f t="shared" si="1"/>
        <v>0</v>
      </c>
      <c r="I33" s="55"/>
    </row>
    <row r="34" spans="1:9" ht="16" customHeight="1" x14ac:dyDescent="0.2">
      <c r="A34" s="51"/>
      <c r="B34" s="49" t="s">
        <v>52</v>
      </c>
      <c r="C34" s="50" t="s">
        <v>50</v>
      </c>
      <c r="D34" s="50" t="s">
        <v>50</v>
      </c>
      <c r="E34" s="52">
        <v>0</v>
      </c>
      <c r="F34" s="53">
        <f t="shared" si="2"/>
        <v>0</v>
      </c>
      <c r="G34" s="49"/>
      <c r="H34" s="54">
        <f t="shared" si="1"/>
        <v>0</v>
      </c>
      <c r="I34" s="55"/>
    </row>
    <row r="35" spans="1:9" ht="16" customHeight="1" x14ac:dyDescent="0.2">
      <c r="A35" s="51"/>
      <c r="B35" s="49" t="s">
        <v>53</v>
      </c>
      <c r="C35" s="50" t="s">
        <v>50</v>
      </c>
      <c r="D35" s="50" t="s">
        <v>50</v>
      </c>
      <c r="E35" s="52">
        <v>0</v>
      </c>
      <c r="F35" s="53">
        <f t="shared" si="2"/>
        <v>0</v>
      </c>
      <c r="G35" s="49"/>
      <c r="H35" s="54">
        <f t="shared" si="1"/>
        <v>0</v>
      </c>
      <c r="I35" s="55"/>
    </row>
    <row r="36" spans="1:9" ht="16" customHeight="1" x14ac:dyDescent="0.2">
      <c r="A36" s="51"/>
      <c r="B36" s="49" t="s">
        <v>54</v>
      </c>
      <c r="C36" s="50" t="s">
        <v>50</v>
      </c>
      <c r="D36" s="50" t="s">
        <v>50</v>
      </c>
      <c r="E36" s="52">
        <v>0</v>
      </c>
      <c r="F36" s="53">
        <f t="shared" si="2"/>
        <v>0</v>
      </c>
      <c r="G36" s="49"/>
      <c r="H36" s="54">
        <f t="shared" si="1"/>
        <v>0</v>
      </c>
      <c r="I36" s="55"/>
    </row>
    <row r="37" spans="1:9" ht="16" customHeight="1" x14ac:dyDescent="0.2">
      <c r="A37" s="51"/>
      <c r="B37" s="49" t="s">
        <v>55</v>
      </c>
      <c r="C37" s="50"/>
      <c r="D37" s="50"/>
      <c r="E37" s="52">
        <v>0.13</v>
      </c>
      <c r="F37" s="53">
        <f t="shared" si="2"/>
        <v>0.13</v>
      </c>
      <c r="G37" s="49"/>
      <c r="H37" s="54">
        <f t="shared" si="1"/>
        <v>3.3333333333333333E-2</v>
      </c>
      <c r="I37" s="55"/>
    </row>
    <row r="38" spans="1:9" ht="16" customHeight="1" x14ac:dyDescent="0.2">
      <c r="A38" s="51"/>
      <c r="B38" s="56" t="s">
        <v>56</v>
      </c>
      <c r="C38" s="57"/>
      <c r="D38" s="56"/>
      <c r="E38" s="58"/>
      <c r="F38" s="58"/>
      <c r="G38" s="58">
        <f>SUM(F32:F35)</f>
        <v>0</v>
      </c>
      <c r="H38" s="54"/>
      <c r="I38" s="47"/>
    </row>
    <row r="39" spans="1:9" ht="16" customHeight="1" x14ac:dyDescent="0.2">
      <c r="A39" s="51"/>
      <c r="B39" s="59" t="s">
        <v>57</v>
      </c>
      <c r="C39" s="59"/>
      <c r="D39" s="59"/>
      <c r="E39" s="60"/>
      <c r="F39" s="60">
        <f>SUM(F32:F37)</f>
        <v>0.13</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0</v>
      </c>
      <c r="F41" s="53">
        <f>E41*$E$31</f>
        <v>0</v>
      </c>
      <c r="G41" s="49"/>
      <c r="H41" s="54">
        <f t="shared" ref="H41:H46" si="3">F41/$F$59</f>
        <v>0</v>
      </c>
      <c r="I41" s="55"/>
    </row>
    <row r="42" spans="1:9" ht="17" customHeight="1" x14ac:dyDescent="0.2">
      <c r="A42" s="51"/>
      <c r="B42" s="49" t="s">
        <v>59</v>
      </c>
      <c r="C42" s="50" t="s">
        <v>50</v>
      </c>
      <c r="D42" s="50" t="s">
        <v>50</v>
      </c>
      <c r="E42" s="52">
        <v>0.68</v>
      </c>
      <c r="F42" s="53">
        <f t="shared" ref="F42:F46" si="4">E42*$E$31</f>
        <v>0.68</v>
      </c>
      <c r="G42" s="49"/>
      <c r="H42" s="54">
        <f t="shared" si="3"/>
        <v>0.17435897435897435</v>
      </c>
      <c r="I42" s="55"/>
    </row>
    <row r="43" spans="1:9" ht="16" customHeight="1" x14ac:dyDescent="0.2">
      <c r="A43" s="51"/>
      <c r="B43" s="49" t="s">
        <v>60</v>
      </c>
      <c r="C43" s="50" t="s">
        <v>50</v>
      </c>
      <c r="D43" s="50" t="s">
        <v>50</v>
      </c>
      <c r="E43" s="52">
        <v>0.01</v>
      </c>
      <c r="F43" s="53">
        <f t="shared" si="4"/>
        <v>0.01</v>
      </c>
      <c r="G43" s="49"/>
      <c r="H43" s="54">
        <f t="shared" si="3"/>
        <v>2.5641025641025641E-3</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0.2</v>
      </c>
      <c r="F45" s="53">
        <f t="shared" si="4"/>
        <v>0.2</v>
      </c>
      <c r="G45" s="49"/>
      <c r="H45" s="54">
        <f t="shared" si="3"/>
        <v>5.128205128205128E-2</v>
      </c>
      <c r="I45" s="55"/>
    </row>
    <row r="46" spans="1:9" x14ac:dyDescent="0.2">
      <c r="B46" s="49" t="s">
        <v>63</v>
      </c>
      <c r="C46" s="50"/>
      <c r="D46" s="50"/>
      <c r="E46" s="52">
        <v>0.05</v>
      </c>
      <c r="F46" s="53">
        <f t="shared" si="4"/>
        <v>0.05</v>
      </c>
      <c r="G46" s="49"/>
      <c r="H46" s="54">
        <f t="shared" si="3"/>
        <v>1.282051282051282E-2</v>
      </c>
      <c r="I46" s="55"/>
    </row>
    <row r="47" spans="1:9" x14ac:dyDescent="0.2">
      <c r="B47" s="56" t="s">
        <v>64</v>
      </c>
      <c r="C47" s="57"/>
      <c r="D47" s="62"/>
      <c r="E47" s="58"/>
      <c r="F47" s="58"/>
      <c r="G47" s="58">
        <f>SUM(F41:F44)</f>
        <v>0.69000000000000006</v>
      </c>
      <c r="H47" s="54"/>
      <c r="I47" s="47"/>
    </row>
    <row r="48" spans="1:9" x14ac:dyDescent="0.2">
      <c r="B48" s="59" t="s">
        <v>65</v>
      </c>
      <c r="C48" s="59"/>
      <c r="D48" s="59"/>
      <c r="E48" s="60"/>
      <c r="F48" s="60">
        <f>SUM(F41:F46)</f>
        <v>0.94000000000000017</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7.0000000000000007E-2</v>
      </c>
      <c r="F51" s="53">
        <f>E51*E31</f>
        <v>7.0000000000000007E-2</v>
      </c>
      <c r="G51" s="49"/>
      <c r="H51" s="54">
        <f>F51/$F$59</f>
        <v>1.7948717948717947E-2</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0.3</v>
      </c>
      <c r="F53" s="53">
        <f>E53*E31</f>
        <v>0.3</v>
      </c>
      <c r="G53" s="49"/>
      <c r="H53" s="54">
        <f>F53/$F$59</f>
        <v>7.6923076923076913E-2</v>
      </c>
      <c r="I53" s="55"/>
    </row>
    <row r="54" spans="1:9" x14ac:dyDescent="0.2">
      <c r="B54" s="49"/>
      <c r="C54" s="49"/>
      <c r="D54" s="49"/>
      <c r="E54" s="61"/>
      <c r="F54" s="61"/>
      <c r="G54" s="49"/>
      <c r="H54" s="54"/>
      <c r="I54" s="47"/>
    </row>
    <row r="55" spans="1:9" x14ac:dyDescent="0.2">
      <c r="B55" s="49" t="s">
        <v>67</v>
      </c>
      <c r="C55" s="64" t="s">
        <v>50</v>
      </c>
      <c r="D55" s="64" t="s">
        <v>50</v>
      </c>
      <c r="E55" s="52">
        <v>1.47</v>
      </c>
      <c r="F55" s="53">
        <f>E55*E31</f>
        <v>1.47</v>
      </c>
      <c r="G55" s="49"/>
      <c r="H55" s="54">
        <f>F55/$F$59</f>
        <v>0.37692307692307686</v>
      </c>
      <c r="I55" s="55"/>
    </row>
    <row r="56" spans="1:9" x14ac:dyDescent="0.2">
      <c r="B56" s="49"/>
      <c r="C56" s="49"/>
      <c r="D56" s="49"/>
      <c r="E56" s="61"/>
      <c r="F56" s="61"/>
      <c r="G56" s="49"/>
      <c r="H56" s="54"/>
      <c r="I56" s="47"/>
    </row>
    <row r="57" spans="1:9" x14ac:dyDescent="0.2">
      <c r="B57" s="49" t="s">
        <v>11</v>
      </c>
      <c r="C57" s="64" t="s">
        <v>50</v>
      </c>
      <c r="D57" s="64" t="s">
        <v>50</v>
      </c>
      <c r="E57" s="52">
        <v>0.99</v>
      </c>
      <c r="F57" s="53">
        <f>E57*E31</f>
        <v>0.99</v>
      </c>
      <c r="G57" s="49"/>
      <c r="H57" s="54">
        <f>F57/$F$59</f>
        <v>0.25384615384615383</v>
      </c>
      <c r="I57" s="55"/>
    </row>
    <row r="59" spans="1:9" x14ac:dyDescent="0.2">
      <c r="D59" s="65" t="s">
        <v>27</v>
      </c>
      <c r="E59" s="66"/>
      <c r="F59" s="66">
        <f>SUM(F32:F58)-F39-F48</f>
        <v>3.9000000000000004</v>
      </c>
      <c r="G59" s="49"/>
      <c r="H59" s="54">
        <f>SUM(H32:H58)</f>
        <v>0.99999999999999989</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2A6C5-21C6-4768-B8B5-B7015FF76620}">
  <ds:schemaRef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288486f9-a0c4-4f1e-b03c-0f534a47a511"/>
    <ds:schemaRef ds:uri="http://www.w3.org/XML/1998/namespace"/>
    <ds:schemaRef ds:uri="http://purl.org/dc/elements/1.1/"/>
    <ds:schemaRef ds:uri="http://schemas.openxmlformats.org/package/2006/metadata/core-properties"/>
    <ds:schemaRef ds:uri="a1a10eef-9c42-4a44-8ef1-8d0198e5cb1a"/>
  </ds:schemaRefs>
</ds:datastoreItem>
</file>

<file path=customXml/itemProps2.xml><?xml version="1.0" encoding="utf-8"?>
<ds:datastoreItem xmlns:ds="http://schemas.openxmlformats.org/officeDocument/2006/customXml" ds:itemID="{01B697A2-7632-4960-9929-BF6C6607E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2023-07-28T05:42:29Z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