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CHEERFUL TWENTYFIRST/TRIPLELIFT CANNES 2023 902028/track Reports/Post Event/"/>
    </mc:Choice>
  </mc:AlternateContent>
  <xr:revisionPtr revIDLastSave="115" documentId="8_{2AD393EC-727C-4529-BCDB-5E826D281FF4}" xr6:coauthVersionLast="47" xr6:coauthVersionMax="47" xr10:uidLastSave="{C19DFEF2-AE55-496F-B03A-E792D1E800EE}"/>
  <bookViews>
    <workbookView xWindow="144" yWindow="0" windowWidth="22896" windowHeight="12240"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1" l="1"/>
  <c r="F57" i="1"/>
  <c r="F55" i="1"/>
  <c r="F53" i="1"/>
  <c r="F51" i="1"/>
  <c r="I10" i="1" s="1"/>
  <c r="Y8" i="1" s="1"/>
  <c r="F42" i="1"/>
  <c r="F43" i="1"/>
  <c r="F44" i="1"/>
  <c r="F45" i="1"/>
  <c r="F46" i="1"/>
  <c r="F41" i="1"/>
  <c r="F33" i="1"/>
  <c r="F34" i="1"/>
  <c r="F35" i="1"/>
  <c r="F36" i="1"/>
  <c r="F37" i="1"/>
  <c r="F32" i="1"/>
  <c r="I12" i="1"/>
  <c r="I11" i="1"/>
  <c r="AB8" i="1"/>
  <c r="C19" i="1"/>
  <c r="C13" i="1"/>
  <c r="I8" i="1" l="1"/>
  <c r="I9" i="1"/>
  <c r="G38" i="1"/>
  <c r="W8" i="1"/>
  <c r="G47" i="1"/>
  <c r="F39" i="1"/>
  <c r="F48" i="1"/>
  <c r="X8" i="1"/>
  <c r="Z8" i="1"/>
  <c r="I19" i="1" l="1"/>
  <c r="J17" i="1"/>
  <c r="F59" i="1"/>
  <c r="J16" i="1"/>
  <c r="AA8" i="1"/>
  <c r="I14" i="1"/>
  <c r="V8" i="1"/>
  <c r="J19" i="1" l="1"/>
  <c r="Y13" i="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<sst xmlns="http://schemas.openxmlformats.org/spreadsheetml/2006/main" count="121" uniqueCount="77">
  <si>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</si>
  <si>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</si>
  <si>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</si>
  <si>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</si>
  <si>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</si>
  <si>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</si>
  <si>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</si>
  <si>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</si>
  <si>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</si>
  <si>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</si>
  <si>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</si>
  <si>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</si>
  <si>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</si>
  <si>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</si>
  <si>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</si>
  <si>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</si>
  <si>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</si>
  <si>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</si>
  <si>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</si>
  <si>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</si>
  <si>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</si>
  <si>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</si>
  <si>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</si>
  <si>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</si>
  <si>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</si>
  <si>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</si>
  <si>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</si>
  <si>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</si>
  <si>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</si>
  <si>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</si>
  <si>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</si>
  <si>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</si>
  <si>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</si>
  <si>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</si>
  <si>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</si>
  <si>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</si>
  <si>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</si>
  <si>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</si>
  <si>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</si>
  <si>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</si>
  <si>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</si>
  <si>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</si>
  <si>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</si>
  <si>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</si>
  <si>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</si>
  <si>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</si>
  <si>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</si>
  <si>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</si>
  <si>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</si>
  <si>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</si>
  <si>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</si>
  <si>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</si>
  <si>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</si>
  <si>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</si>
  <si>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</si>
  <si>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</si>
  <si>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</si>
  <si>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</si>
  <si>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</si>
  <si>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</si>
  <si>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</si>
  <si>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</si>
  <si>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</si>
  <si>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</si>
  <si>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</si>
  <si>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</si>
  <si>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</si>
  <si>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</si>
  <si>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Energy: estimated  consumption  (kWh) within event spaces for duration of event.</t>
  </si>
  <si>
    <t>Materials: reported materials used in  delivery.</t>
  </si>
  <si>
    <t>Transportation: reported transported weight of AV and materials, distance and mode of transportation.</t>
  </si>
  <si>
    <t>TripleLift Cannes</t>
  </si>
  <si>
    <t>Cannes, France</t>
  </si>
  <si>
    <t xml:space="preserve">Travel: reported crew travel by mode (air, private vehicle, public transport) and distance. </t>
  </si>
  <si>
    <t>Accommodation: reported accommodation nights for crew by star-rating.</t>
  </si>
  <si>
    <t>Catering: estimated number of meals (80% non-vegetarian, 20% vegetarian &amp; vegan) and beverages for delegates crew/ build staff for duration of event.</t>
  </si>
  <si>
    <t>POST-EVENT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</si>
</sst>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5">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1" fillId="2" borderId="0" xfId="0" applyFont="1" applyFill="1" applyAlignment="1">
      <alignment horizontal="center"/>
    </xf>
    <xf numFmtId="0" fontId="10" fillId="0" borderId="0" xfId="0" applyFont="1" applyAlignment="1">
      <alignment horizontal="center" vertical="center" readingOrder="1"/>
    </xf>
    <xf numFmtId="0" fontId="12" fillId="0" borderId="0" xfId="0" applyFont="1" applyAlignment="1">
      <alignment horizontal="left" readingOrder="1"/>
    </xf>
    <xf numFmtId="0" fontId="2" fillId="0" borderId="0" xfId="0" applyFont="1" applyAlignment="1">
      <alignment horizontal="center" wrapText="1"/>
    </xf>
    <xf numFmtId="0" fontId="16" fillId="0" borderId="0" xfId="0" applyFont="1" applyAlignment="1">
      <alignment horizontal="left" wrapText="1" readingOrder="1"/>
    </xf>
    <xf numFmtId="0" fontId="12"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99.1</c:v>
                </c:pt>
                <c:pt idx="1">
                  <c:v>3.71</c:v>
                </c:pt>
                <c:pt idx="2">
                  <c:v>2.48</c:v>
                </c:pt>
                <c:pt idx="3">
                  <c:v>0.06</c:v>
                </c:pt>
                <c:pt idx="4">
                  <c:v>0.67</c:v>
                </c:pt>
                <c:pt idx="5">
                  <c:v>1.65</c:v>
                </c:pt>
                <c:pt idx="6">
                  <c:v>0.02</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214802</xdr:colOff>
      <xdr:row>87</xdr:row>
      <xdr:rowOff>4295</xdr:rowOff>
    </xdr:from>
    <xdr:to>
      <xdr:col>3</xdr:col>
      <xdr:colOff>800100</xdr:colOff>
      <xdr:row>89</xdr:row>
      <xdr:rowOff>142664</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487342" y="18231335"/>
          <a:ext cx="4380058" cy="534609"/>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68915" y="15132177"/>
          <a:ext cx="4432352" cy="3406655"/>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a:solidFill>
                <a:srgbClr val="008CC6"/>
              </a:solidFill>
              <a:latin typeface="Source Sans Pro" panose="020B0503030403020204" pitchFamily="34" charset="0"/>
              <a:ea typeface="Source Sans Pro" panose="020B0503030403020204" pitchFamily="34" charset="0"/>
            </a:rPr>
            <a:t>TripleLift</a:t>
          </a:r>
          <a:r>
            <a:rPr lang="en-GB" sz="1100" baseline="0">
              <a:solidFill>
                <a:srgbClr val="008CC6"/>
              </a:solidFill>
              <a:latin typeface="Source Sans Pro" panose="020B0503030403020204" pitchFamily="34" charset="0"/>
              <a:ea typeface="Source Sans Pro" panose="020B0503030403020204" pitchFamily="34" charset="0"/>
            </a:rPr>
            <a:t> Activation, Cannes 2023</a:t>
          </a:r>
        </a:p>
        <a:p>
          <a:r>
            <a:rPr lang="en-GB" sz="1100">
              <a:solidFill>
                <a:srgbClr val="008CC6"/>
              </a:solidFill>
              <a:latin typeface="Source Sans Pro" panose="020B0503030403020204" pitchFamily="34" charset="0"/>
              <a:ea typeface="Source Sans Pro" panose="020B0503030403020204" pitchFamily="34" charset="0"/>
            </a:rPr>
            <a:t> - Post</a:t>
          </a:r>
          <a:r>
            <a:rPr lang="en-GB" sz="1100" baseline="0">
              <a:solidFill>
                <a:srgbClr val="008CC6"/>
              </a:solidFill>
              <a:latin typeface="Source Sans Pro" panose="020B0503030403020204" pitchFamily="34" charset="0"/>
              <a:ea typeface="Source Sans Pro" panose="020B0503030403020204" pitchFamily="34" charset="0"/>
            </a:rPr>
            <a:t> Event</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square metre of instalation, based on</a:t>
          </a:r>
          <a:r>
            <a:rPr lang="en-GB" sz="1100" baseline="0">
              <a:solidFill>
                <a:srgbClr val="008CC6"/>
              </a:solidFill>
              <a:latin typeface="Source Sans Pro" panose="020B0503030403020204" pitchFamily="34" charset="0"/>
              <a:ea typeface="Source Sans Pro" panose="020B0503030403020204" pitchFamily="34" charset="0"/>
            </a:rPr>
            <a:t> 148.02</a:t>
          </a:r>
          <a:r>
            <a:rPr lang="en-GB" sz="1100">
              <a:latin typeface="Source Sans Pro" panose="020B0503030403020204" pitchFamily="34" charset="0"/>
              <a:ea typeface="Source Sans Pro" panose="020B0503030403020204" pitchFamily="34" charset="0"/>
            </a:rPr>
            <a:t> sqm</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107.69</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0.73</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sqm</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 uri="{147F2762-F138-4A5C-976F-8EAC2B608ADB}">
              <a16:predDERef xmlns:a16="http://schemas.microsoft.com/office/drawing/2014/main" pred="{09CC806B-B6DF-2642-A448-95573F289FA5}"/>
            </a:ext>
          </a:extLst>
        </xdr:cNvPr>
        <xdr:cNvSpPr>
          <a:spLocks noGrp="1"/>
        </xdr:cNvSpPr>
      </xdr:nvSpPr>
      <xdr:spPr>
        <a:xfrm>
          <a:off x="7643104" y="14761586"/>
          <a:ext cx="5527696" cy="2859664"/>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it is understood that the TripleLift team all travelled from the</a:t>
          </a:r>
          <a:r>
            <a:rPr lang="en-GB" sz="1100" baseline="0">
              <a:latin typeface="Source Sans Pro" panose="020B0503030403020204" pitchFamily="34" charset="0"/>
              <a:ea typeface="Source Sans Pro" panose="020B0503030403020204" pitchFamily="34" charset="0"/>
            </a:rPr>
            <a:t> US for the event.  You may wish to consider advising them to utilise members of the company who are located nearer to France and to Cannes, if possible. This would enable the number of long-haul to be minimised or if travelling you may wish to  suggest their flight class is considerd. As an illustration if all long haul flights were removed (all other factors to remain unchanged) the travel emissions would be reduced by c. 97%, with the overall emissions reduced by c.91%. </a:t>
          </a:r>
        </a:p>
        <a:p>
          <a:r>
            <a:rPr lang="en-GB" sz="1100" baseline="0">
              <a:latin typeface="Source Sans Pro" panose="020B0503030403020204" pitchFamily="34" charset="0"/>
              <a:ea typeface="Source Sans Pro" panose="020B0503030403020204" pitchFamily="34" charset="0"/>
            </a:rPr>
            <a:t>you may also wish to consider encourging crew travelling from the UK to utilise the Eurostar rather than flying as this will further reduce the travel emissions..</a:t>
          </a: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consider offering vegetarian or</a:t>
          </a:r>
          <a:r>
            <a:rPr lang="en-GB" sz="1100" baseline="0">
              <a:latin typeface="Source Sans Pro" panose="020B0503030403020204" pitchFamily="34" charset="0"/>
              <a:ea typeface="Source Sans Pro" panose="020B0503030403020204" pitchFamily="34" charset="0"/>
            </a:rPr>
            <a:t> plant based meals throughout</a:t>
          </a:r>
          <a:r>
            <a:rPr lang="en-GB" sz="1100">
              <a:latin typeface="Source Sans Pro" panose="020B0503030403020204" pitchFamily="34" charset="0"/>
              <a:ea typeface="Source Sans Pro" panose="020B0503030403020204" pitchFamily="34" charset="0"/>
            </a:rPr>
            <a:t>. If all food provided for crew and the event was vegetarian (with all other factors constant) the food &amp;</a:t>
          </a:r>
          <a:r>
            <a:rPr lang="en-GB" sz="1100" baseline="0">
              <a:latin typeface="Source Sans Pro" panose="020B0503030403020204" pitchFamily="34" charset="0"/>
              <a:ea typeface="Source Sans Pro" panose="020B0503030403020204" pitchFamily="34" charset="0"/>
            </a:rPr>
            <a:t> beverage emissions would be reduced by c.19% and the </a:t>
          </a:r>
          <a:r>
            <a:rPr lang="en-GB" sz="1100">
              <a:latin typeface="Source Sans Pro" panose="020B0503030403020204" pitchFamily="34" charset="0"/>
              <a:ea typeface="Source Sans Pro" panose="020B0503030403020204" pitchFamily="34" charset="0"/>
            </a:rPr>
            <a:t> overall event footprint can be reduced by circa</a:t>
          </a:r>
          <a:r>
            <a:rPr lang="en-GB" sz="1100" baseline="0">
              <a:latin typeface="Source Sans Pro" panose="020B0503030403020204" pitchFamily="34" charset="0"/>
              <a:ea typeface="Source Sans Pro" panose="020B0503030403020204" pitchFamily="34" charset="0"/>
            </a:rPr>
            <a:t> 1</a:t>
          </a:r>
          <a:r>
            <a:rPr lang="en-GB" sz="1100">
              <a:latin typeface="Source Sans Pro" panose="020B0503030403020204" pitchFamily="34" charset="0"/>
              <a:ea typeface="Source Sans Pro" panose="020B0503030403020204" pitchFamily="34" charset="0"/>
            </a:rPr>
            <a:t>%.</a:t>
          </a:r>
        </a:p>
        <a:p>
          <a:r>
            <a:rPr lang="en-GB" sz="1100">
              <a:solidFill>
                <a:srgbClr val="008CC6"/>
              </a:solidFill>
              <a:latin typeface="Source Sans Pro" panose="020B0503030403020204" pitchFamily="34" charset="0"/>
              <a:ea typeface="Source Sans Pro" panose="020B0503030403020204" pitchFamily="34" charset="0"/>
            </a:rPr>
            <a:t>transport</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 proportion of  materials were introduced with the intention of  re-use. However, you may wish to consider sourcing more local suppliers, where possible. If all material &amp; equipment supply travelled from within the French Rivieria region (100km each way) all other factors remaining unchanged), transportation emissions could be reduced by 84% and the overall emissions would be reduced by c. 2%.</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a:t>
          </a:r>
          <a:r>
            <a:rPr lang="en-GB" sz="1100">
              <a:solidFill>
                <a:sysClr val="windowText" lastClr="000000"/>
              </a:solidFill>
              <a:latin typeface="Source Sans Pro" panose="020B0503030403020204" pitchFamily="34" charset="0"/>
              <a:ea typeface="Source Sans Pro" panose="020B0503030403020204" pitchFamily="34" charset="0"/>
            </a:rPr>
            <a:t>level</a:t>
          </a:r>
          <a:r>
            <a:rPr lang="en-GB" sz="1100" kern="1200">
              <a:solidFill>
                <a:sysClr val="windowText" lastClr="000000"/>
              </a:solidFill>
              <a:latin typeface="Source Sans Pro" panose="020B0503030403020204" pitchFamily="34" charset="0"/>
              <a:ea typeface="Source Sans Pro" panose="020B0503030403020204" pitchFamily="34" charset="0"/>
              <a:cs typeface="+mn-cs"/>
            </a:rPr>
            <a:t>, </a:t>
          </a:r>
          <a:r>
            <a:rPr lang="en-GB" sz="1100" kern="1200">
              <a:solidFill>
                <a:srgbClr val="008CC6"/>
              </a:solidFill>
              <a:latin typeface="Source Sans Pro" panose="020B0503030403020204" pitchFamily="34" charset="0"/>
              <a:ea typeface="Source Sans Pro" panose="020B0503030403020204" pitchFamily="34" charset="0"/>
              <a:cs typeface="+mn-cs"/>
            </a:rPr>
            <a:t>TripleLift Activation, Cannes 2023</a:t>
          </a:r>
          <a:r>
            <a:rPr lang="en-GB" sz="1100" i="0">
              <a:solidFill>
                <a:srgbClr val="008CC6"/>
              </a:solidFill>
              <a:latin typeface="Source Sans Pro" panose="020B0503030403020204" pitchFamily="34" charset="0"/>
              <a:ea typeface="Source Sans Pro" panose="020B0503030403020204" pitchFamily="34" charset="0"/>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a:t>
          </a:r>
          <a:r>
            <a:rPr lang="en-GB" sz="1100" i="0" kern="1200">
              <a:solidFill>
                <a:srgbClr val="008CC6"/>
              </a:solidFill>
              <a:effectLst/>
              <a:latin typeface="Source Sans Pro" panose="020B0503030403020204" pitchFamily="34" charset="0"/>
              <a:ea typeface="Source Sans Pro" panose="020B0503030403020204" pitchFamily="34" charset="0"/>
              <a:cs typeface="+mn-cs"/>
            </a:rPr>
            <a:t>96</a:t>
          </a:r>
          <a:r>
            <a:rPr lang="en-GB" sz="1100" kern="1200">
              <a:solidFill>
                <a:srgbClr val="008CC6"/>
              </a:solidFill>
              <a:latin typeface="Source Sans Pro" panose="020B0503030403020204" pitchFamily="34" charset="0"/>
              <a:ea typeface="Source Sans Pro" panose="020B0503030403020204" pitchFamily="34" charset="0"/>
              <a:cs typeface="+mn-cs"/>
            </a:rPr>
            <a:t>th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percentile of installations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s</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sheetPr>
    <pageSetUpPr fitToPage="1"/>
  </sheetPr>
  <dimension ref="A1:AI107"/>
  <sheetViews>
    <sheetView showGridLines="0" tabSelected="1" zoomScale="90" zoomScaleNormal="90" workbookViewId="0">
      <selection activeCell="F75" sqref="F75"/>
    </sheetView>
  </sheetViews>
  <sheetFormatPr defaultColWidth="11" defaultRowHeight="15.6" x14ac:dyDescent="0.3"/>
  <cols>
    <col min="1" max="1" width="16.69921875" customWidth="1"/>
    <col min="2" max="2" width="28" customWidth="1"/>
    <col min="3" max="3" width="21.796875" customWidth="1"/>
    <col min="5" max="5" width="11" customWidth="1"/>
    <col min="8" max="8" width="35.796875" bestFit="1" customWidth="1"/>
    <col min="9" max="9" width="10.69921875" customWidth="1"/>
    <col min="10" max="10" width="9.796875" customWidth="1"/>
    <col min="30" max="30" width="110.69921875" bestFit="1" customWidth="1"/>
  </cols>
  <sheetData>
    <row r="1" spans="2:35" ht="34.200000000000003" thickBot="1" x14ac:dyDescent="0.7">
      <c r="B1" s="89" t="s">
        <v>0</v>
      </c>
      <c r="C1" s="89"/>
      <c r="D1" s="89"/>
      <c r="E1" s="89"/>
      <c r="F1" s="89"/>
      <c r="G1" s="89"/>
      <c r="H1" s="89"/>
      <c r="I1" s="89"/>
      <c r="J1" s="89"/>
      <c r="K1" s="2"/>
      <c r="L1" s="2"/>
      <c r="M1" s="2"/>
      <c r="N1" s="2"/>
      <c r="O1" s="2"/>
      <c r="P1" s="2"/>
    </row>
    <row r="2" spans="2:35" ht="34.200000000000003" thickBot="1" x14ac:dyDescent="0.7">
      <c r="B2" s="90"/>
      <c r="C2" s="90"/>
      <c r="D2" s="90"/>
      <c r="E2" s="90"/>
      <c r="F2" s="90"/>
      <c r="G2" s="90"/>
      <c r="H2" s="90"/>
      <c r="I2" s="90"/>
      <c r="J2" s="90"/>
      <c r="K2" s="2"/>
      <c r="L2" s="2"/>
      <c r="M2" s="2"/>
      <c r="N2" s="2"/>
      <c r="O2" s="2"/>
      <c r="P2" s="2"/>
      <c r="Q2" s="91" t="s">
        <v>1</v>
      </c>
      <c r="R2" s="92"/>
      <c r="S2" s="92"/>
      <c r="T2" s="92"/>
      <c r="U2" s="92"/>
      <c r="V2" s="92"/>
      <c r="W2" s="92"/>
      <c r="X2" s="92"/>
      <c r="Y2" s="92"/>
      <c r="Z2" s="92"/>
      <c r="AA2" s="92"/>
      <c r="AB2" s="92"/>
      <c r="AC2" s="92"/>
      <c r="AD2" s="92"/>
      <c r="AE2" s="92"/>
      <c r="AF2" s="92"/>
      <c r="AG2" s="93"/>
    </row>
    <row r="3" spans="2:35" ht="33.6" x14ac:dyDescent="0.65">
      <c r="B3" s="1"/>
      <c r="C3" s="1"/>
      <c r="D3" s="1"/>
      <c r="E3" s="1"/>
      <c r="F3" s="1"/>
      <c r="G3" s="1"/>
      <c r="H3" s="1"/>
      <c r="I3" s="1"/>
      <c r="J3" s="1"/>
      <c r="K3" s="2"/>
      <c r="L3" s="2"/>
      <c r="M3" s="2"/>
      <c r="N3" s="2"/>
      <c r="O3" s="2"/>
      <c r="P3" s="2"/>
      <c r="V3" s="94" t="s">
        <v>2</v>
      </c>
      <c r="W3" s="94"/>
      <c r="X3" s="94"/>
      <c r="Y3" s="94"/>
      <c r="Z3" s="94"/>
      <c r="AA3" s="94"/>
      <c r="AB3" s="94"/>
      <c r="AD3" s="94"/>
      <c r="AE3" s="94"/>
      <c r="AF3" s="94"/>
      <c r="AG3" s="94"/>
    </row>
    <row r="4" spans="2:35" ht="16.2" thickBot="1" x14ac:dyDescent="0.35">
      <c r="B4" s="88"/>
      <c r="C4" s="88"/>
      <c r="D4" s="88"/>
      <c r="E4" s="88"/>
      <c r="F4" s="88"/>
      <c r="G4" s="88"/>
      <c r="H4" s="88"/>
      <c r="I4" s="88"/>
      <c r="J4" s="88"/>
      <c r="K4" s="2"/>
      <c r="L4" s="2"/>
      <c r="M4" s="2"/>
      <c r="N4" s="2"/>
      <c r="O4" s="2"/>
      <c r="P4" s="2"/>
    </row>
    <row r="5" spans="2:35" ht="27.6" x14ac:dyDescent="0.3">
      <c r="B5" s="2"/>
      <c r="C5" s="3" t="s">
        <v>76</v>
      </c>
      <c r="D5" s="2"/>
      <c r="E5" s="2"/>
      <c r="F5" s="2"/>
      <c r="G5" s="2"/>
      <c r="H5" s="4"/>
      <c r="I5" s="5" t="s">
        <v>3</v>
      </c>
      <c r="J5" s="6" t="s">
        <v>4</v>
      </c>
      <c r="K5" s="2"/>
      <c r="L5" s="2"/>
      <c r="M5" s="2"/>
      <c r="N5" s="2"/>
      <c r="O5" s="2"/>
      <c r="P5" s="2"/>
      <c r="V5" s="7" t="s">
        <v>5</v>
      </c>
      <c r="W5" s="8" t="s">
        <v>6</v>
      </c>
      <c r="X5" s="9" t="s">
        <v>7</v>
      </c>
      <c r="Y5" s="10" t="s">
        <v>8</v>
      </c>
      <c r="Z5" s="86" t="s">
        <v>9</v>
      </c>
      <c r="AA5" s="11" t="s">
        <v>10</v>
      </c>
      <c r="AB5" s="12" t="s">
        <v>11</v>
      </c>
      <c r="AD5" s="76" t="s">
        <v>12</v>
      </c>
      <c r="AE5" s="81"/>
      <c r="AF5" s="81"/>
      <c r="AH5" s="83" t="s">
        <v>13</v>
      </c>
      <c r="AI5" s="83"/>
    </row>
    <row r="6" spans="2:35" ht="16.2" thickBot="1" x14ac:dyDescent="0.35">
      <c r="B6" s="13" t="s">
        <v>14</v>
      </c>
      <c r="C6" s="14">
        <v>902028</v>
      </c>
      <c r="D6" s="15"/>
      <c r="E6" s="2"/>
      <c r="F6" s="2"/>
      <c r="G6" s="2"/>
      <c r="H6" s="16"/>
      <c r="I6" s="2"/>
      <c r="J6" s="17"/>
      <c r="K6" s="2"/>
      <c r="L6" s="2"/>
      <c r="M6" s="2"/>
      <c r="N6" s="2"/>
      <c r="O6" s="2"/>
      <c r="P6" s="2"/>
      <c r="V6" s="18"/>
      <c r="W6" s="19"/>
      <c r="X6" s="20"/>
      <c r="Y6" s="21"/>
      <c r="Z6" s="87"/>
      <c r="AA6" s="22"/>
      <c r="AB6" s="23"/>
      <c r="AD6" s="77" t="s">
        <v>15</v>
      </c>
      <c r="AE6" s="81"/>
      <c r="AF6" s="81"/>
      <c r="AH6" s="83"/>
      <c r="AI6" s="83"/>
    </row>
    <row r="7" spans="2:35" ht="16.2" thickBot="1" x14ac:dyDescent="0.35">
      <c r="B7" s="13" t="s">
        <v>16</v>
      </c>
      <c r="C7" s="3" t="s">
        <v>71</v>
      </c>
      <c r="D7" s="2"/>
      <c r="E7" s="2"/>
      <c r="F7" s="2"/>
      <c r="G7" s="2"/>
      <c r="H7" s="24" t="s">
        <v>17</v>
      </c>
      <c r="I7" s="25">
        <f>G38+G47</f>
        <v>99.1</v>
      </c>
      <c r="J7" s="26">
        <f t="shared" ref="J7:J13" si="0">I7/$I$14</f>
        <v>0.92023400501439312</v>
      </c>
      <c r="K7" s="2"/>
      <c r="L7" s="2"/>
      <c r="M7" s="2"/>
      <c r="N7" s="2"/>
      <c r="O7" s="2"/>
      <c r="P7" s="2"/>
      <c r="R7" s="83" t="s">
        <v>18</v>
      </c>
      <c r="S7" s="83"/>
      <c r="T7" s="83"/>
      <c r="V7" s="27">
        <f>J7</f>
        <v>0.92023400501439312</v>
      </c>
      <c r="W7" s="27">
        <f>J8</f>
        <v>3.445073823010493E-2</v>
      </c>
      <c r="X7" s="27">
        <f>J9</f>
        <v>2.3029064908533754E-2</v>
      </c>
      <c r="Y7" s="27">
        <f>J10</f>
        <v>5.5715479617420374E-4</v>
      </c>
      <c r="Z7" s="27">
        <f>J11</f>
        <v>6.2215618906119423E-3</v>
      </c>
      <c r="AA7" s="27">
        <f>J12</f>
        <v>1.5321756894790602E-2</v>
      </c>
      <c r="AB7" s="27">
        <f>J13</f>
        <v>1.8571826539140126E-4</v>
      </c>
      <c r="AD7" s="77" t="s">
        <v>73</v>
      </c>
      <c r="AE7" s="81"/>
      <c r="AF7" s="81"/>
      <c r="AH7" s="83"/>
      <c r="AI7" s="83"/>
    </row>
    <row r="8" spans="2:35" ht="16.2" thickBot="1" x14ac:dyDescent="0.35">
      <c r="B8" s="2"/>
      <c r="C8" s="2"/>
      <c r="D8" s="15"/>
      <c r="E8" s="2"/>
      <c r="F8" s="2"/>
      <c r="G8" s="2"/>
      <c r="H8" s="28" t="s">
        <v>19</v>
      </c>
      <c r="I8" s="25">
        <f>F36+F45</f>
        <v>3.71</v>
      </c>
      <c r="J8" s="26">
        <f t="shared" si="0"/>
        <v>3.445073823010493E-2</v>
      </c>
      <c r="K8" s="2"/>
      <c r="L8" s="2"/>
      <c r="M8" s="2"/>
      <c r="N8" s="2"/>
      <c r="O8" s="2"/>
      <c r="P8" s="2"/>
      <c r="R8" s="83"/>
      <c r="S8" s="83"/>
      <c r="T8" s="83"/>
      <c r="V8" s="29">
        <f>I7</f>
        <v>99.1</v>
      </c>
      <c r="W8" s="29">
        <f>I8</f>
        <v>3.71</v>
      </c>
      <c r="X8" s="29">
        <f>I9</f>
        <v>2.48</v>
      </c>
      <c r="Y8" s="29">
        <f>I10</f>
        <v>0.06</v>
      </c>
      <c r="Z8" s="29">
        <f>I11</f>
        <v>0.67</v>
      </c>
      <c r="AA8" s="29">
        <f>I12</f>
        <v>1.65</v>
      </c>
      <c r="AB8" s="29">
        <f>I13</f>
        <v>0.02</v>
      </c>
      <c r="AD8" s="77" t="s">
        <v>74</v>
      </c>
      <c r="AE8" s="81"/>
      <c r="AF8" s="81"/>
    </row>
    <row r="9" spans="2:35" x14ac:dyDescent="0.3">
      <c r="B9" s="13" t="s">
        <v>20</v>
      </c>
      <c r="C9" s="14">
        <v>5</v>
      </c>
      <c r="D9" s="13" t="s">
        <v>21</v>
      </c>
      <c r="E9" s="2"/>
      <c r="F9" s="2"/>
      <c r="G9" s="2"/>
      <c r="H9" s="30" t="s">
        <v>22</v>
      </c>
      <c r="I9" s="25">
        <f>F37+F46</f>
        <v>2.48</v>
      </c>
      <c r="J9" s="26">
        <f t="shared" si="0"/>
        <v>2.3029064908533754E-2</v>
      </c>
      <c r="K9" s="2"/>
      <c r="L9" s="2"/>
      <c r="M9" s="2"/>
      <c r="N9" s="2"/>
      <c r="O9" s="2"/>
      <c r="P9" s="2"/>
      <c r="AD9" s="77" t="s">
        <v>75</v>
      </c>
      <c r="AE9" s="81"/>
      <c r="AF9" s="81"/>
    </row>
    <row r="10" spans="2:35" x14ac:dyDescent="0.3">
      <c r="B10" s="13" t="s">
        <v>23</v>
      </c>
      <c r="C10" s="14">
        <v>2</v>
      </c>
      <c r="D10" s="13" t="s">
        <v>21</v>
      </c>
      <c r="E10" s="2"/>
      <c r="F10" s="2"/>
      <c r="G10" s="2"/>
      <c r="H10" s="31" t="s">
        <v>8</v>
      </c>
      <c r="I10" s="25">
        <f>F51</f>
        <v>0.06</v>
      </c>
      <c r="J10" s="26">
        <f t="shared" si="0"/>
        <v>5.5715479617420374E-4</v>
      </c>
      <c r="K10" s="2"/>
      <c r="L10" s="2"/>
      <c r="M10" s="2"/>
      <c r="N10" s="2"/>
      <c r="O10" s="2"/>
      <c r="P10" s="2"/>
      <c r="AD10" s="77" t="s">
        <v>68</v>
      </c>
      <c r="AE10" s="81"/>
      <c r="AF10" s="81"/>
    </row>
    <row r="11" spans="2:35" x14ac:dyDescent="0.3">
      <c r="B11" s="13" t="s">
        <v>24</v>
      </c>
      <c r="C11" s="14">
        <v>0</v>
      </c>
      <c r="D11" s="13" t="s">
        <v>21</v>
      </c>
      <c r="E11" s="2"/>
      <c r="F11" s="2"/>
      <c r="G11" s="2"/>
      <c r="H11" s="32" t="s">
        <v>9</v>
      </c>
      <c r="I11" s="25">
        <f>F53</f>
        <v>0.67</v>
      </c>
      <c r="J11" s="26">
        <f t="shared" si="0"/>
        <v>6.2215618906119423E-3</v>
      </c>
      <c r="K11" s="2"/>
      <c r="L11" s="2"/>
      <c r="M11" s="2"/>
      <c r="N11" s="2"/>
      <c r="O11" s="2"/>
      <c r="P11" s="2"/>
      <c r="AD11" s="77" t="s">
        <v>69</v>
      </c>
      <c r="AE11" s="81"/>
      <c r="AF11" s="81"/>
    </row>
    <row r="12" spans="2:35" x14ac:dyDescent="0.3">
      <c r="B12" s="13" t="s">
        <v>25</v>
      </c>
      <c r="C12" s="14">
        <v>1</v>
      </c>
      <c r="D12" s="13" t="s">
        <v>21</v>
      </c>
      <c r="E12" s="2"/>
      <c r="F12" s="2"/>
      <c r="G12" s="2"/>
      <c r="H12" s="33" t="s">
        <v>10</v>
      </c>
      <c r="I12" s="25">
        <f>F55</f>
        <v>1.65</v>
      </c>
      <c r="J12" s="26">
        <f t="shared" si="0"/>
        <v>1.5321756894790602E-2</v>
      </c>
      <c r="K12" s="2"/>
      <c r="L12" s="2"/>
      <c r="M12" s="2"/>
      <c r="N12" s="2"/>
      <c r="O12" s="2"/>
      <c r="P12" s="2"/>
      <c r="V12" s="82" t="s">
        <v>26</v>
      </c>
      <c r="W12" s="82"/>
      <c r="X12" s="82"/>
      <c r="AD12" s="77" t="s">
        <v>70</v>
      </c>
    </row>
    <row r="13" spans="2:35" x14ac:dyDescent="0.3">
      <c r="B13" s="13" t="s">
        <v>27</v>
      </c>
      <c r="C13" s="13">
        <f>SUM(C9:C12)</f>
        <v>8</v>
      </c>
      <c r="D13" s="13" t="s">
        <v>21</v>
      </c>
      <c r="E13" s="2"/>
      <c r="F13" s="2"/>
      <c r="G13" s="2"/>
      <c r="H13" s="34" t="s">
        <v>11</v>
      </c>
      <c r="I13" s="25">
        <v>0.02</v>
      </c>
      <c r="J13" s="26">
        <f t="shared" si="0"/>
        <v>1.8571826539140126E-4</v>
      </c>
      <c r="K13" s="2"/>
      <c r="L13" s="2"/>
      <c r="M13" s="2"/>
      <c r="N13" s="2"/>
      <c r="O13" s="2"/>
      <c r="P13" s="2"/>
      <c r="R13" s="83" t="s">
        <v>28</v>
      </c>
      <c r="S13" s="83"/>
      <c r="T13" s="83"/>
      <c r="V13" s="82"/>
      <c r="W13" s="82"/>
      <c r="X13" s="82"/>
      <c r="Y13" s="35">
        <f>I14</f>
        <v>107.69</v>
      </c>
      <c r="AD13" s="77" t="s">
        <v>29</v>
      </c>
    </row>
    <row r="14" spans="2:35" ht="16.2" thickBot="1" x14ac:dyDescent="0.35">
      <c r="B14" s="2"/>
      <c r="C14" s="2"/>
      <c r="D14" s="2"/>
      <c r="E14" s="2"/>
      <c r="F14" s="2"/>
      <c r="G14" s="2"/>
      <c r="H14" s="36" t="s">
        <v>30</v>
      </c>
      <c r="I14" s="37">
        <f>SUM(I7:I13)</f>
        <v>107.69</v>
      </c>
      <c r="J14" s="38">
        <f>SUM(J7:J13)</f>
        <v>1</v>
      </c>
      <c r="K14" s="2"/>
      <c r="L14" s="2"/>
      <c r="M14" s="2"/>
      <c r="N14" s="2"/>
      <c r="O14" s="2"/>
      <c r="P14" s="2"/>
      <c r="R14" s="83"/>
      <c r="S14" s="83"/>
      <c r="T14" s="83"/>
      <c r="V14" s="84" t="s">
        <v>31</v>
      </c>
      <c r="W14" s="85"/>
      <c r="X14" s="85"/>
    </row>
    <row r="15" spans="2:35" ht="16.2" thickBot="1" x14ac:dyDescent="0.35">
      <c r="B15" s="13" t="s">
        <v>32</v>
      </c>
      <c r="C15" s="3" t="s">
        <v>72</v>
      </c>
      <c r="D15" s="13"/>
      <c r="E15" s="2"/>
      <c r="F15" s="2"/>
      <c r="G15" s="2"/>
      <c r="H15" s="2"/>
      <c r="I15" s="2"/>
      <c r="J15" s="2"/>
      <c r="K15" s="2"/>
      <c r="L15" s="2"/>
      <c r="M15" s="2"/>
      <c r="N15" s="2"/>
      <c r="O15" s="2"/>
      <c r="P15" s="2"/>
      <c r="R15" s="83" t="s">
        <v>33</v>
      </c>
      <c r="S15" s="83"/>
      <c r="T15" s="83"/>
      <c r="V15" s="85"/>
      <c r="W15" s="85"/>
      <c r="X15" s="85"/>
      <c r="Y15" s="39" t="e">
        <f>Y13/C17</f>
        <v>#DIV/0!</v>
      </c>
    </row>
    <row r="16" spans="2:35" x14ac:dyDescent="0.3">
      <c r="B16" s="2"/>
      <c r="C16" s="2"/>
      <c r="D16" s="2"/>
      <c r="E16" s="2"/>
      <c r="F16" s="2"/>
      <c r="G16" s="2"/>
      <c r="H16" s="40" t="s">
        <v>34</v>
      </c>
      <c r="I16" s="41"/>
      <c r="J16" s="78">
        <f>F39/F48</f>
        <v>12.83574244415243</v>
      </c>
      <c r="K16" s="2"/>
      <c r="L16" s="2"/>
      <c r="M16" s="2"/>
      <c r="N16" s="2"/>
      <c r="O16" s="2"/>
      <c r="P16" s="2"/>
      <c r="R16" s="83"/>
      <c r="S16" s="83"/>
      <c r="T16" s="83"/>
      <c r="V16" s="84" t="s">
        <v>35</v>
      </c>
      <c r="W16" s="85"/>
      <c r="X16" s="85"/>
    </row>
    <row r="17" spans="1:25" ht="16.2" thickBot="1" x14ac:dyDescent="0.35">
      <c r="B17" s="13" t="s">
        <v>36</v>
      </c>
      <c r="C17" s="14">
        <v>0</v>
      </c>
      <c r="D17" s="13" t="s">
        <v>37</v>
      </c>
      <c r="E17" s="2"/>
      <c r="F17" s="2"/>
      <c r="G17" s="2"/>
      <c r="H17" s="42" t="s">
        <v>38</v>
      </c>
      <c r="I17" s="43"/>
      <c r="J17" s="79">
        <f>G38/G47</f>
        <v>30.864951768488744</v>
      </c>
      <c r="K17" s="2"/>
      <c r="L17" s="2"/>
      <c r="M17" s="2"/>
      <c r="N17" s="2"/>
      <c r="O17" s="2"/>
      <c r="P17" s="2"/>
      <c r="R17" s="83" t="s">
        <v>39</v>
      </c>
      <c r="S17" s="83"/>
      <c r="T17" s="83"/>
      <c r="V17" s="85"/>
      <c r="W17" s="85"/>
      <c r="X17" s="85"/>
      <c r="Y17" s="39" t="e">
        <f>Y13/C19</f>
        <v>#DIV/0!</v>
      </c>
    </row>
    <row r="18" spans="1:25" ht="16.2" thickBot="1" x14ac:dyDescent="0.35">
      <c r="B18" s="13" t="s">
        <v>36</v>
      </c>
      <c r="C18" s="14"/>
      <c r="D18" s="13" t="s">
        <v>40</v>
      </c>
      <c r="E18" s="2"/>
      <c r="F18" s="2"/>
      <c r="G18" s="2"/>
      <c r="H18" s="2"/>
      <c r="I18" s="2"/>
      <c r="J18" s="2"/>
      <c r="K18" s="2"/>
      <c r="L18" s="2"/>
      <c r="M18" s="2"/>
      <c r="N18" s="2"/>
      <c r="O18" s="2"/>
      <c r="P18" s="2"/>
      <c r="R18" s="83"/>
      <c r="S18" s="83"/>
      <c r="T18" s="83"/>
    </row>
    <row r="19" spans="1:25" ht="16.2" thickBot="1" x14ac:dyDescent="0.35">
      <c r="B19" s="13" t="s">
        <v>27</v>
      </c>
      <c r="C19" s="14">
        <f>SUM(C17:C18)</f>
        <v>0</v>
      </c>
      <c r="D19" s="2"/>
      <c r="E19" s="2"/>
      <c r="F19" s="2"/>
      <c r="G19" s="2"/>
      <c r="H19" s="44" t="s">
        <v>41</v>
      </c>
      <c r="I19" s="75">
        <f>(G38+G47)-F32-F41</f>
        <v>0.49999999999999956</v>
      </c>
      <c r="J19" s="45">
        <f>I19/I14</f>
        <v>4.6429566347850268E-3</v>
      </c>
      <c r="K19" s="2"/>
      <c r="L19" s="2"/>
      <c r="M19" s="2"/>
      <c r="N19" s="2"/>
      <c r="O19" s="2"/>
      <c r="P19" s="2"/>
    </row>
    <row r="20" spans="1:25" x14ac:dyDescent="0.3">
      <c r="B20" s="2"/>
      <c r="C20" s="2"/>
      <c r="D20" s="2"/>
      <c r="E20" s="2"/>
      <c r="F20" s="2"/>
      <c r="G20" s="2"/>
      <c r="H20" s="2"/>
      <c r="I20" s="2"/>
      <c r="J20" s="2"/>
      <c r="K20" s="2"/>
      <c r="L20" s="2"/>
      <c r="M20" s="2"/>
      <c r="N20" s="2"/>
      <c r="O20" s="2"/>
      <c r="P20" s="2"/>
    </row>
    <row r="21" spans="1:25" x14ac:dyDescent="0.3">
      <c r="B21" s="13" t="s">
        <v>42</v>
      </c>
      <c r="C21" s="14">
        <v>6</v>
      </c>
      <c r="D21" s="13" t="s">
        <v>37</v>
      </c>
      <c r="E21" s="2"/>
      <c r="F21" s="2"/>
      <c r="G21" s="2"/>
      <c r="H21" s="2"/>
      <c r="I21" s="2"/>
      <c r="J21" s="2"/>
      <c r="K21" s="2"/>
      <c r="L21" s="2"/>
      <c r="M21" s="2"/>
      <c r="N21" s="2"/>
      <c r="O21" s="2"/>
      <c r="P21" s="2"/>
    </row>
    <row r="22" spans="1:25" x14ac:dyDescent="0.3">
      <c r="B22" s="2"/>
      <c r="C22" s="2"/>
      <c r="D22" s="2"/>
      <c r="E22" s="2"/>
      <c r="F22" s="2"/>
      <c r="G22" s="2"/>
      <c r="H22" s="2"/>
      <c r="I22" s="2"/>
      <c r="J22" s="2"/>
      <c r="K22" s="2"/>
      <c r="L22" s="2"/>
      <c r="M22" s="2"/>
      <c r="N22" s="2"/>
      <c r="O22" s="2"/>
      <c r="P22" s="2"/>
    </row>
    <row r="23" spans="1:25" x14ac:dyDescent="0.3">
      <c r="B23" s="13" t="s">
        <v>43</v>
      </c>
      <c r="C23" s="14">
        <v>148.02000000000001</v>
      </c>
      <c r="D23" s="13" t="s">
        <v>44</v>
      </c>
      <c r="E23" s="2"/>
      <c r="F23" s="2"/>
      <c r="G23" s="2"/>
      <c r="H23" s="2"/>
      <c r="I23" s="2"/>
      <c r="J23" s="2"/>
      <c r="K23" s="2"/>
      <c r="L23" s="2"/>
      <c r="M23" s="2"/>
      <c r="N23" s="2"/>
      <c r="O23" s="2"/>
      <c r="P23" s="2"/>
    </row>
    <row r="24" spans="1:25" x14ac:dyDescent="0.3">
      <c r="B24" s="13"/>
      <c r="C24" s="46"/>
      <c r="D24" s="13"/>
      <c r="E24" s="2"/>
      <c r="F24" s="2"/>
      <c r="G24" s="2"/>
      <c r="H24" s="2"/>
      <c r="I24" s="2"/>
      <c r="J24" s="2"/>
      <c r="K24" s="2"/>
      <c r="L24" s="2"/>
      <c r="M24" s="2"/>
      <c r="N24" s="2"/>
      <c r="O24" s="2"/>
      <c r="P24" s="2"/>
    </row>
    <row r="28" spans="1:25" x14ac:dyDescent="0.3">
      <c r="B28" s="80" t="s">
        <v>0</v>
      </c>
      <c r="C28" s="80"/>
      <c r="D28" s="80"/>
      <c r="E28" s="80"/>
      <c r="F28" s="80"/>
      <c r="G28" s="80"/>
      <c r="H28" s="80"/>
      <c r="I28" s="47"/>
    </row>
    <row r="29" spans="1:25" x14ac:dyDescent="0.3">
      <c r="B29" s="2"/>
      <c r="C29" s="13"/>
      <c r="D29" s="13"/>
      <c r="E29" s="13"/>
      <c r="F29" s="13"/>
      <c r="G29" s="13"/>
      <c r="H29" s="13"/>
      <c r="I29" s="47"/>
    </row>
    <row r="30" spans="1:25" x14ac:dyDescent="0.3">
      <c r="B30" s="13"/>
      <c r="C30" s="48" t="s">
        <v>45</v>
      </c>
      <c r="D30" s="48" t="s">
        <v>46</v>
      </c>
      <c r="E30" s="48" t="s">
        <v>47</v>
      </c>
      <c r="F30" s="48" t="s">
        <v>48</v>
      </c>
      <c r="G30" s="48"/>
      <c r="H30" s="48" t="s">
        <v>4</v>
      </c>
      <c r="I30" s="47"/>
    </row>
    <row r="31" spans="1:25" x14ac:dyDescent="0.3">
      <c r="B31" s="49"/>
      <c r="C31" s="49"/>
      <c r="D31" s="49"/>
      <c r="E31" s="50">
        <v>1</v>
      </c>
      <c r="F31" s="49"/>
      <c r="G31" s="50" t="s">
        <v>3</v>
      </c>
      <c r="H31" s="49"/>
      <c r="I31" s="47"/>
    </row>
    <row r="32" spans="1:25" ht="16.05" customHeight="1" x14ac:dyDescent="0.3">
      <c r="A32" s="51"/>
      <c r="B32" s="49" t="s">
        <v>49</v>
      </c>
      <c r="C32" s="50" t="s">
        <v>50</v>
      </c>
      <c r="D32" s="50" t="s">
        <v>50</v>
      </c>
      <c r="E32" s="52">
        <v>95.74</v>
      </c>
      <c r="F32" s="53">
        <f>E32</f>
        <v>95.74</v>
      </c>
      <c r="G32" s="49"/>
      <c r="H32" s="54">
        <f t="shared" ref="H32:H37" si="1">F32/$F$59</f>
        <v>0.88903333642863747</v>
      </c>
      <c r="I32" s="55"/>
    </row>
    <row r="33" spans="1:9" ht="16.05" customHeight="1" x14ac:dyDescent="0.3">
      <c r="A33" s="51"/>
      <c r="B33" s="49" t="s">
        <v>51</v>
      </c>
      <c r="C33" s="50" t="s">
        <v>50</v>
      </c>
      <c r="D33" s="50" t="s">
        <v>50</v>
      </c>
      <c r="E33" s="52">
        <v>0</v>
      </c>
      <c r="F33" s="53">
        <f t="shared" ref="F33:F37" si="2">E33</f>
        <v>0</v>
      </c>
      <c r="G33" s="49"/>
      <c r="H33" s="54">
        <f t="shared" si="1"/>
        <v>0</v>
      </c>
      <c r="I33" s="55"/>
    </row>
    <row r="34" spans="1:9" ht="16.05" customHeight="1" x14ac:dyDescent="0.3">
      <c r="A34" s="51"/>
      <c r="B34" s="49" t="s">
        <v>52</v>
      </c>
      <c r="C34" s="50" t="s">
        <v>50</v>
      </c>
      <c r="D34" s="50" t="s">
        <v>50</v>
      </c>
      <c r="E34" s="52">
        <v>0.25</v>
      </c>
      <c r="F34" s="53">
        <f t="shared" si="2"/>
        <v>0.25</v>
      </c>
      <c r="G34" s="49"/>
      <c r="H34" s="54">
        <f t="shared" si="1"/>
        <v>2.3214783173925151E-3</v>
      </c>
      <c r="I34" s="55"/>
    </row>
    <row r="35" spans="1:9" ht="16.05" customHeight="1" x14ac:dyDescent="0.3">
      <c r="A35" s="51"/>
      <c r="B35" s="49" t="s">
        <v>53</v>
      </c>
      <c r="C35" s="50" t="s">
        <v>50</v>
      </c>
      <c r="D35" s="50" t="s">
        <v>50</v>
      </c>
      <c r="E35" s="52">
        <v>0</v>
      </c>
      <c r="F35" s="53">
        <f t="shared" si="2"/>
        <v>0</v>
      </c>
      <c r="G35" s="49"/>
      <c r="H35" s="54">
        <f t="shared" si="1"/>
        <v>0</v>
      </c>
      <c r="I35" s="55"/>
    </row>
    <row r="36" spans="1:9" ht="16.05" customHeight="1" x14ac:dyDescent="0.3">
      <c r="A36" s="51"/>
      <c r="B36" s="49" t="s">
        <v>54</v>
      </c>
      <c r="C36" s="50" t="s">
        <v>50</v>
      </c>
      <c r="D36" s="50" t="s">
        <v>50</v>
      </c>
      <c r="E36" s="52">
        <v>0.82</v>
      </c>
      <c r="F36" s="53">
        <f t="shared" si="2"/>
        <v>0.82</v>
      </c>
      <c r="G36" s="49"/>
      <c r="H36" s="54">
        <f t="shared" si="1"/>
        <v>7.6144488810474488E-3</v>
      </c>
      <c r="I36" s="55"/>
    </row>
    <row r="37" spans="1:9" ht="16.05" customHeight="1" x14ac:dyDescent="0.3">
      <c r="A37" s="51"/>
      <c r="B37" s="49" t="s">
        <v>55</v>
      </c>
      <c r="C37" s="50"/>
      <c r="D37" s="50"/>
      <c r="E37" s="52">
        <v>0.87</v>
      </c>
      <c r="F37" s="53">
        <f t="shared" si="2"/>
        <v>0.87</v>
      </c>
      <c r="G37" s="49"/>
      <c r="H37" s="54">
        <f t="shared" si="1"/>
        <v>8.0787445445259527E-3</v>
      </c>
      <c r="I37" s="55"/>
    </row>
    <row r="38" spans="1:9" ht="16.05" customHeight="1" x14ac:dyDescent="0.3">
      <c r="A38" s="51"/>
      <c r="B38" s="56" t="s">
        <v>56</v>
      </c>
      <c r="C38" s="57"/>
      <c r="D38" s="56"/>
      <c r="E38" s="58"/>
      <c r="F38" s="58"/>
      <c r="G38" s="58">
        <f>SUM(F32:F35)</f>
        <v>95.99</v>
      </c>
      <c r="H38" s="54"/>
      <c r="I38" s="47"/>
    </row>
    <row r="39" spans="1:9" ht="16.05" customHeight="1" x14ac:dyDescent="0.3">
      <c r="A39" s="51"/>
      <c r="B39" s="59" t="s">
        <v>57</v>
      </c>
      <c r="C39" s="59"/>
      <c r="D39" s="59"/>
      <c r="E39" s="60"/>
      <c r="F39" s="60">
        <f>SUM(F32:F37)</f>
        <v>97.679999999999993</v>
      </c>
      <c r="G39" s="49"/>
      <c r="H39" s="54"/>
      <c r="I39" s="47"/>
    </row>
    <row r="40" spans="1:9" ht="16.05" customHeight="1" x14ac:dyDescent="0.3">
      <c r="A40" s="51"/>
      <c r="B40" s="49"/>
      <c r="C40" s="49"/>
      <c r="D40" s="49"/>
      <c r="E40" s="61"/>
      <c r="F40" s="61"/>
      <c r="G40" s="49"/>
      <c r="H40" s="54"/>
      <c r="I40" s="47"/>
    </row>
    <row r="41" spans="1:9" ht="16.95" customHeight="1" x14ac:dyDescent="0.3">
      <c r="A41" s="51"/>
      <c r="B41" s="49" t="s">
        <v>58</v>
      </c>
      <c r="C41" s="50" t="s">
        <v>50</v>
      </c>
      <c r="D41" s="50" t="s">
        <v>50</v>
      </c>
      <c r="E41" s="52">
        <v>2.86</v>
      </c>
      <c r="F41" s="53">
        <f>E41</f>
        <v>2.86</v>
      </c>
      <c r="G41" s="49"/>
      <c r="H41" s="54">
        <f t="shared" ref="H41:H46" si="3">F41/$F$59</f>
        <v>2.655771195097037E-2</v>
      </c>
      <c r="I41" s="55"/>
    </row>
    <row r="42" spans="1:9" ht="16.95" customHeight="1" x14ac:dyDescent="0.3">
      <c r="A42" s="51"/>
      <c r="B42" s="49" t="s">
        <v>59</v>
      </c>
      <c r="C42" s="50" t="s">
        <v>50</v>
      </c>
      <c r="D42" s="50" t="s">
        <v>50</v>
      </c>
      <c r="E42" s="52">
        <v>0.23</v>
      </c>
      <c r="F42" s="53">
        <f t="shared" ref="F42:F46" si="4">E42</f>
        <v>0.23</v>
      </c>
      <c r="G42" s="49"/>
      <c r="H42" s="54">
        <f t="shared" si="3"/>
        <v>2.1357600520011139E-3</v>
      </c>
      <c r="I42" s="55"/>
    </row>
    <row r="43" spans="1:9" ht="16.05" customHeight="1" x14ac:dyDescent="0.3">
      <c r="A43" s="51"/>
      <c r="B43" s="49" t="s">
        <v>60</v>
      </c>
      <c r="C43" s="50" t="s">
        <v>50</v>
      </c>
      <c r="D43" s="50" t="s">
        <v>50</v>
      </c>
      <c r="E43" s="52">
        <v>0.02</v>
      </c>
      <c r="F43" s="53">
        <f t="shared" si="4"/>
        <v>0.02</v>
      </c>
      <c r="G43" s="49"/>
      <c r="H43" s="54">
        <f t="shared" si="3"/>
        <v>1.8571826539140121E-4</v>
      </c>
      <c r="I43" s="55"/>
    </row>
    <row r="44" spans="1:9" ht="16.05" customHeight="1" x14ac:dyDescent="0.3">
      <c r="A44" s="51"/>
      <c r="B44" s="49" t="s">
        <v>61</v>
      </c>
      <c r="C44" s="50" t="s">
        <v>50</v>
      </c>
      <c r="D44" s="50" t="s">
        <v>50</v>
      </c>
      <c r="E44" s="52">
        <v>0</v>
      </c>
      <c r="F44" s="53">
        <f t="shared" si="4"/>
        <v>0</v>
      </c>
      <c r="G44" s="49"/>
      <c r="H44" s="54">
        <f t="shared" si="3"/>
        <v>0</v>
      </c>
      <c r="I44" s="55"/>
    </row>
    <row r="45" spans="1:9" x14ac:dyDescent="0.3">
      <c r="B45" s="49" t="s">
        <v>62</v>
      </c>
      <c r="C45" s="50" t="s">
        <v>50</v>
      </c>
      <c r="D45" s="50" t="s">
        <v>50</v>
      </c>
      <c r="E45" s="52">
        <v>2.89</v>
      </c>
      <c r="F45" s="53">
        <f t="shared" si="4"/>
        <v>2.89</v>
      </c>
      <c r="G45" s="49"/>
      <c r="H45" s="54">
        <f t="shared" si="3"/>
        <v>2.6836289349057473E-2</v>
      </c>
      <c r="I45" s="55"/>
    </row>
    <row r="46" spans="1:9" x14ac:dyDescent="0.3">
      <c r="B46" s="49" t="s">
        <v>63</v>
      </c>
      <c r="C46" s="50"/>
      <c r="D46" s="50"/>
      <c r="E46" s="52">
        <v>1.61</v>
      </c>
      <c r="F46" s="53">
        <f t="shared" si="4"/>
        <v>1.61</v>
      </c>
      <c r="G46" s="49"/>
      <c r="H46" s="54">
        <f t="shared" si="3"/>
        <v>1.4950320364007797E-2</v>
      </c>
      <c r="I46" s="55"/>
    </row>
    <row r="47" spans="1:9" x14ac:dyDescent="0.3">
      <c r="B47" s="56" t="s">
        <v>64</v>
      </c>
      <c r="C47" s="57"/>
      <c r="D47" s="62"/>
      <c r="E47" s="58"/>
      <c r="F47" s="58"/>
      <c r="G47" s="58">
        <f>SUM(F41:F44)</f>
        <v>3.11</v>
      </c>
      <c r="H47" s="54"/>
      <c r="I47" s="47"/>
    </row>
    <row r="48" spans="1:9" x14ac:dyDescent="0.3">
      <c r="B48" s="59" t="s">
        <v>65</v>
      </c>
      <c r="C48" s="59"/>
      <c r="D48" s="59"/>
      <c r="E48" s="60"/>
      <c r="F48" s="60">
        <f>SUM(F41:F46)</f>
        <v>7.61</v>
      </c>
      <c r="G48" s="49"/>
      <c r="H48" s="54"/>
      <c r="I48" s="47"/>
    </row>
    <row r="49" spans="1:9" s="63" customFormat="1" x14ac:dyDescent="0.3">
      <c r="A49"/>
      <c r="B49" s="49"/>
      <c r="C49" s="49"/>
      <c r="D49" s="49"/>
      <c r="E49" s="61"/>
      <c r="F49" s="61"/>
      <c r="G49" s="49"/>
      <c r="H49" s="54"/>
      <c r="I49" s="47"/>
    </row>
    <row r="50" spans="1:9" s="63" customFormat="1" x14ac:dyDescent="0.3">
      <c r="A50"/>
      <c r="B50" s="49"/>
      <c r="C50" s="49"/>
      <c r="D50" s="49"/>
      <c r="E50" s="61"/>
      <c r="F50" s="61"/>
      <c r="G50" s="49"/>
      <c r="H50" s="54"/>
      <c r="I50" s="47"/>
    </row>
    <row r="51" spans="1:9" ht="16.05" customHeight="1" x14ac:dyDescent="0.3">
      <c r="A51" s="51"/>
      <c r="B51" s="49" t="s">
        <v>66</v>
      </c>
      <c r="C51" s="50" t="s">
        <v>50</v>
      </c>
      <c r="D51" s="50" t="s">
        <v>50</v>
      </c>
      <c r="E51" s="52">
        <v>0.06</v>
      </c>
      <c r="F51" s="53">
        <f>E51</f>
        <v>0.06</v>
      </c>
      <c r="G51" s="49"/>
      <c r="H51" s="54">
        <f>F51/$F$59</f>
        <v>5.5715479617420352E-4</v>
      </c>
      <c r="I51" s="55"/>
    </row>
    <row r="52" spans="1:9" ht="16.05" customHeight="1" x14ac:dyDescent="0.3">
      <c r="A52" s="51"/>
      <c r="B52" s="49"/>
      <c r="C52" s="49"/>
      <c r="D52" s="49"/>
      <c r="E52" s="61"/>
      <c r="F52" s="61"/>
      <c r="G52" s="49"/>
      <c r="H52" s="54"/>
      <c r="I52" s="47"/>
    </row>
    <row r="53" spans="1:9" x14ac:dyDescent="0.3">
      <c r="B53" s="49" t="s">
        <v>9</v>
      </c>
      <c r="C53" s="64" t="s">
        <v>50</v>
      </c>
      <c r="D53" s="64" t="s">
        <v>50</v>
      </c>
      <c r="E53" s="52">
        <v>0.67</v>
      </c>
      <c r="F53" s="53">
        <f>E53</f>
        <v>0.67</v>
      </c>
      <c r="G53" s="49"/>
      <c r="H53" s="54">
        <f>F53/$F$59</f>
        <v>6.2215618906119406E-3</v>
      </c>
      <c r="I53" s="55"/>
    </row>
    <row r="54" spans="1:9" x14ac:dyDescent="0.3">
      <c r="B54" s="49"/>
      <c r="C54" s="49"/>
      <c r="D54" s="49"/>
      <c r="E54" s="61"/>
      <c r="F54" s="61"/>
      <c r="G54" s="49"/>
      <c r="H54" s="54"/>
      <c r="I54" s="47"/>
    </row>
    <row r="55" spans="1:9" x14ac:dyDescent="0.3">
      <c r="B55" s="49" t="s">
        <v>67</v>
      </c>
      <c r="C55" s="64" t="s">
        <v>50</v>
      </c>
      <c r="D55" s="64" t="s">
        <v>50</v>
      </c>
      <c r="E55" s="52">
        <v>1.65</v>
      </c>
      <c r="F55" s="53">
        <f>E55</f>
        <v>1.65</v>
      </c>
      <c r="G55" s="49"/>
      <c r="H55" s="54">
        <f>F55/$F$59</f>
        <v>1.5321756894790598E-2</v>
      </c>
      <c r="I55" s="55"/>
    </row>
    <row r="56" spans="1:9" x14ac:dyDescent="0.3">
      <c r="B56" s="49"/>
      <c r="C56" s="49"/>
      <c r="D56" s="49"/>
      <c r="E56" s="61"/>
      <c r="F56" s="61"/>
      <c r="G56" s="49"/>
      <c r="H56" s="54"/>
      <c r="I56" s="47"/>
    </row>
    <row r="57" spans="1:9" x14ac:dyDescent="0.3">
      <c r="B57" s="49" t="s">
        <v>11</v>
      </c>
      <c r="C57" s="64" t="s">
        <v>50</v>
      </c>
      <c r="D57" s="64" t="s">
        <v>50</v>
      </c>
      <c r="E57" s="52">
        <v>0.02</v>
      </c>
      <c r="F57" s="53">
        <f>E57</f>
        <v>0.02</v>
      </c>
      <c r="G57" s="49"/>
      <c r="H57" s="54">
        <f>F57/$F$59</f>
        <v>1.8571826539140121E-4</v>
      </c>
      <c r="I57" s="55"/>
    </row>
    <row r="59" spans="1:9" x14ac:dyDescent="0.3">
      <c r="D59" s="65" t="s">
        <v>27</v>
      </c>
      <c r="E59" s="66"/>
      <c r="F59" s="66">
        <f>SUM(F32:F58)-F39-F48</f>
        <v>107.69000000000003</v>
      </c>
      <c r="G59" s="49"/>
      <c r="H59" s="54">
        <f>SUM(H32:H58)</f>
        <v>0.99999999999999967</v>
      </c>
    </row>
    <row r="65" spans="2:12" ht="16.2" thickBot="1" x14ac:dyDescent="0.35"/>
    <row r="66" spans="2:12" x14ac:dyDescent="0.3">
      <c r="B66" s="67"/>
      <c r="C66" s="68"/>
      <c r="D66" s="68"/>
      <c r="E66" s="68"/>
      <c r="F66" s="69"/>
      <c r="H66" s="67"/>
      <c r="I66" s="68"/>
      <c r="J66" s="68"/>
      <c r="K66" s="68"/>
      <c r="L66" s="69"/>
    </row>
    <row r="67" spans="2:12" x14ac:dyDescent="0.3">
      <c r="B67" s="70"/>
      <c r="F67" s="71"/>
      <c r="H67" s="70"/>
      <c r="L67" s="71"/>
    </row>
    <row r="68" spans="2:12" x14ac:dyDescent="0.3">
      <c r="B68" s="70"/>
      <c r="F68" s="71"/>
      <c r="H68" s="70"/>
      <c r="L68" s="71"/>
    </row>
    <row r="69" spans="2:12" x14ac:dyDescent="0.3">
      <c r="B69" s="70"/>
      <c r="F69" s="71"/>
      <c r="H69" s="70"/>
      <c r="L69" s="71"/>
    </row>
    <row r="70" spans="2:12" x14ac:dyDescent="0.3">
      <c r="B70" s="70"/>
      <c r="F70" s="71"/>
      <c r="H70" s="70"/>
      <c r="L70" s="71"/>
    </row>
    <row r="71" spans="2:12" x14ac:dyDescent="0.3">
      <c r="B71" s="70"/>
      <c r="F71" s="71"/>
      <c r="H71" s="70"/>
      <c r="L71" s="71"/>
    </row>
    <row r="72" spans="2:12" x14ac:dyDescent="0.3">
      <c r="B72" s="70"/>
      <c r="F72" s="71"/>
      <c r="H72" s="70"/>
      <c r="L72" s="71"/>
    </row>
    <row r="73" spans="2:12" x14ac:dyDescent="0.3">
      <c r="B73" s="70"/>
      <c r="F73" s="71"/>
      <c r="H73" s="70"/>
      <c r="L73" s="71"/>
    </row>
    <row r="74" spans="2:12" x14ac:dyDescent="0.3">
      <c r="B74" s="70"/>
      <c r="F74" s="71"/>
      <c r="H74" s="70"/>
      <c r="L74" s="71"/>
    </row>
    <row r="75" spans="2:12" x14ac:dyDescent="0.3">
      <c r="B75" s="70"/>
      <c r="F75" s="71"/>
      <c r="H75" s="70"/>
      <c r="L75" s="71"/>
    </row>
    <row r="76" spans="2:12" x14ac:dyDescent="0.3">
      <c r="B76" s="70"/>
      <c r="F76" s="71"/>
      <c r="H76" s="70"/>
      <c r="L76" s="71"/>
    </row>
    <row r="77" spans="2:12" x14ac:dyDescent="0.3">
      <c r="B77" s="70"/>
      <c r="F77" s="71"/>
      <c r="H77" s="70"/>
      <c r="L77" s="71"/>
    </row>
    <row r="78" spans="2:12" x14ac:dyDescent="0.3">
      <c r="B78" s="70"/>
      <c r="F78" s="71"/>
      <c r="H78" s="70"/>
      <c r="L78" s="71"/>
    </row>
    <row r="79" spans="2:12" x14ac:dyDescent="0.3">
      <c r="B79" s="70"/>
      <c r="F79" s="71"/>
      <c r="H79" s="70"/>
      <c r="L79" s="71"/>
    </row>
    <row r="80" spans="2:12" x14ac:dyDescent="0.3">
      <c r="B80" s="70"/>
      <c r="F80" s="71"/>
      <c r="H80" s="70"/>
      <c r="L80" s="71"/>
    </row>
    <row r="81" spans="2:12" x14ac:dyDescent="0.3">
      <c r="B81" s="70"/>
      <c r="F81" s="71"/>
      <c r="H81" s="70"/>
      <c r="L81" s="71"/>
    </row>
    <row r="82" spans="2:12" x14ac:dyDescent="0.3">
      <c r="B82" s="70"/>
      <c r="F82" s="71"/>
      <c r="H82" s="70"/>
      <c r="L82" s="71"/>
    </row>
    <row r="83" spans="2:12" x14ac:dyDescent="0.3">
      <c r="B83" s="70"/>
      <c r="F83" s="71"/>
      <c r="H83" s="70"/>
      <c r="L83" s="71"/>
    </row>
    <row r="84" spans="2:12" x14ac:dyDescent="0.3">
      <c r="B84" s="70"/>
      <c r="F84" s="71"/>
      <c r="H84" s="70"/>
      <c r="L84" s="71"/>
    </row>
    <row r="85" spans="2:12" x14ac:dyDescent="0.3">
      <c r="B85" s="70"/>
      <c r="F85" s="71"/>
      <c r="H85" s="70"/>
      <c r="L85" s="71"/>
    </row>
    <row r="86" spans="2:12" x14ac:dyDescent="0.3">
      <c r="B86" s="70"/>
      <c r="F86" s="71"/>
      <c r="H86" s="70"/>
      <c r="L86" s="71"/>
    </row>
    <row r="87" spans="2:12" x14ac:dyDescent="0.3">
      <c r="B87" s="70"/>
      <c r="F87" s="71"/>
      <c r="H87" s="70"/>
      <c r="L87" s="71"/>
    </row>
    <row r="88" spans="2:12" x14ac:dyDescent="0.3">
      <c r="B88" s="70"/>
      <c r="F88" s="71"/>
      <c r="H88" s="70"/>
      <c r="L88" s="71"/>
    </row>
    <row r="89" spans="2:12" x14ac:dyDescent="0.3">
      <c r="B89" s="70"/>
      <c r="F89" s="71"/>
      <c r="H89" s="70"/>
      <c r="L89" s="71"/>
    </row>
    <row r="90" spans="2:12" x14ac:dyDescent="0.3">
      <c r="B90" s="70"/>
      <c r="F90" s="71"/>
      <c r="H90" s="70"/>
      <c r="L90" s="71"/>
    </row>
    <row r="91" spans="2:12" x14ac:dyDescent="0.3">
      <c r="B91" s="70"/>
      <c r="F91" s="71"/>
      <c r="H91" s="70"/>
      <c r="L91" s="71"/>
    </row>
    <row r="92" spans="2:12" x14ac:dyDescent="0.3">
      <c r="B92" s="70"/>
      <c r="F92" s="71"/>
      <c r="H92" s="70"/>
      <c r="L92" s="71"/>
    </row>
    <row r="93" spans="2:12" x14ac:dyDescent="0.3">
      <c r="B93" s="70"/>
      <c r="F93" s="71"/>
      <c r="H93" s="70"/>
      <c r="L93" s="71"/>
    </row>
    <row r="94" spans="2:12" x14ac:dyDescent="0.3">
      <c r="B94" s="70"/>
      <c r="F94" s="71"/>
      <c r="H94" s="70"/>
      <c r="L94" s="71"/>
    </row>
    <row r="95" spans="2:12" x14ac:dyDescent="0.3">
      <c r="B95" s="70"/>
      <c r="F95" s="71"/>
      <c r="H95" s="70"/>
      <c r="L95" s="71"/>
    </row>
    <row r="96" spans="2:12" x14ac:dyDescent="0.3">
      <c r="B96" s="70"/>
      <c r="F96" s="71"/>
      <c r="H96" s="70"/>
      <c r="L96" s="71"/>
    </row>
    <row r="97" spans="2:12" x14ac:dyDescent="0.3">
      <c r="B97" s="70"/>
      <c r="F97" s="71"/>
      <c r="H97" s="70"/>
      <c r="L97" s="71"/>
    </row>
    <row r="98" spans="2:12" x14ac:dyDescent="0.3">
      <c r="B98" s="70"/>
      <c r="F98" s="71"/>
      <c r="H98" s="70"/>
      <c r="L98" s="71"/>
    </row>
    <row r="99" spans="2:12" x14ac:dyDescent="0.3">
      <c r="B99" s="70"/>
      <c r="F99" s="71"/>
      <c r="H99" s="70"/>
      <c r="L99" s="71"/>
    </row>
    <row r="100" spans="2:12" x14ac:dyDescent="0.3">
      <c r="B100" s="70"/>
      <c r="F100" s="71"/>
      <c r="H100" s="70"/>
      <c r="L100" s="71"/>
    </row>
    <row r="101" spans="2:12" x14ac:dyDescent="0.3">
      <c r="B101" s="70"/>
      <c r="F101" s="71"/>
      <c r="H101" s="70"/>
      <c r="L101" s="71"/>
    </row>
    <row r="102" spans="2:12" x14ac:dyDescent="0.3">
      <c r="B102" s="70"/>
      <c r="F102" s="71"/>
      <c r="H102" s="70"/>
      <c r="L102" s="71"/>
    </row>
    <row r="103" spans="2:12" x14ac:dyDescent="0.3">
      <c r="B103" s="70"/>
      <c r="F103" s="71"/>
      <c r="H103" s="70"/>
      <c r="L103" s="71"/>
    </row>
    <row r="104" spans="2:12" x14ac:dyDescent="0.3">
      <c r="B104" s="70"/>
      <c r="F104" s="71"/>
      <c r="H104" s="70"/>
      <c r="L104" s="71"/>
    </row>
    <row r="105" spans="2:12" x14ac:dyDescent="0.3">
      <c r="B105" s="70"/>
      <c r="F105" s="71"/>
      <c r="H105" s="70"/>
      <c r="L105" s="71"/>
    </row>
    <row r="106" spans="2:12" x14ac:dyDescent="0.3">
      <c r="B106" s="70"/>
      <c r="F106" s="71"/>
      <c r="H106" s="70"/>
      <c r="L106" s="71"/>
    </row>
    <row r="107" spans="2:12" ht="16.2" thickBot="1" x14ac:dyDescent="0.35">
      <c r="B107" s="72"/>
      <c r="C107" s="73"/>
      <c r="D107" s="73"/>
      <c r="E107" s="73"/>
      <c r="F107" s="74"/>
      <c r="H107" s="72"/>
      <c r="I107" s="73"/>
      <c r="J107" s="73"/>
      <c r="K107" s="73"/>
      <c r="L107" s="74"/>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25" right="0.25" top="0.75" bottom="0.75" header="0.3" footer="0.3"/>
  <pageSetup paperSize="9" scale="24" fitToHeight="0" orientation="landscape" horizontalDpi="4294967293" verticalDpi="0" r:id="rId1"/>
  <rowBreaks count="1" manualBreakCount="1">
    <brk id="60" max="16383" man="1"/>
  </rowBreaks>
  <colBreaks count="1" manualBreakCount="1">
    <brk id="16" max="10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DA5BD9-00A2-491A-BB38-A71EE42D5615}">
  <ds:schemaRefs>
    <ds:schemaRef ds:uri="http://schemas.microsoft.com/sharepoint/v3/contenttype/forms"/>
  </ds:schemaRefs>
</ds:datastoreItem>
</file>

<file path=customXml/itemProps2.xml><?xml version="1.0" encoding="utf-8"?>
<ds:datastoreItem xmlns:ds="http://schemas.openxmlformats.org/officeDocument/2006/customXml" ds:itemID="{0220CA39-BB0B-4E73-94F3-41C70A8AA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2A6C5-21C6-4768-B8B5-B7015FF76620}">
  <ds:schemaRefs>
    <ds:schemaRef ds:uri="http://www.w3.org/XML/1998/namespace"/>
    <ds:schemaRef ds:uri="http://schemas.openxmlformats.org/package/2006/metadata/core-properties"/>
    <ds:schemaRef ds:uri="a1a10eef-9c42-4a44-8ef1-8d0198e5cb1a"/>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288486f9-a0c4-4f1e-b03c-0f534a47a5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Emma Sharp</cp:lastModifiedBy>
  <cp:revision/>
  <cp:lastPrinted>2023-05-12T11:57:36Z</cp:lastPrinted>
  <dcterms:created xsi:type="dcterms:W3CDTF">2022-10-23T06:04:05Z</dcterms:created>
  <dcterms:modified xsi:type="dcterms:W3CDTF">2023-08-25T09:12:44Z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