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WSJ at COP28 2023/track Reports/"/>
    </mc:Choice>
  </mc:AlternateContent>
  <xr:revisionPtr revIDLastSave="22" documentId="8_{9A83448F-7A9C-484C-8F7F-95C40A771C6E}" xr6:coauthVersionLast="47" xr6:coauthVersionMax="47" xr10:uidLastSave="{11C9A372-E77F-AE4D-BD81-76107DDA51AF}"/>
  <bookViews>
    <workbookView xWindow="-63420" yWindow="560" windowWidth="58980" windowHeight="28800" xr2:uid="{CAF8094B-CF2E-5E47-9120-E6C236A33852}"/>
  </bookViews>
  <sheets>
    <sheet name="SUMMARY" sheetId="2"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3" i="2" l="1"/>
  <c r="F46" i="2"/>
  <c r="F45" i="2"/>
  <c r="F44" i="2"/>
  <c r="F43" i="2"/>
  <c r="F42" i="2"/>
  <c r="F36" i="2"/>
  <c r="F35" i="2"/>
  <c r="F34" i="2"/>
  <c r="F33" i="2"/>
  <c r="C19" i="2"/>
  <c r="I14" i="2"/>
  <c r="J10" i="2" s="1"/>
  <c r="Y7" i="2" s="1"/>
  <c r="C13" i="2"/>
  <c r="AB8" i="2"/>
  <c r="AA8" i="2"/>
  <c r="Z8" i="2"/>
  <c r="Y8" i="2"/>
  <c r="X8" i="2"/>
  <c r="W8" i="2"/>
  <c r="V8" i="2"/>
  <c r="G47" i="2" l="1"/>
  <c r="J13" i="2"/>
  <c r="AB7" i="2" s="1"/>
  <c r="Y13" i="2"/>
  <c r="Y15" i="2" s="1"/>
  <c r="F48" i="2"/>
  <c r="F39" i="2"/>
  <c r="G38" i="2"/>
  <c r="J7" i="2"/>
  <c r="J9" i="2"/>
  <c r="X7" i="2" s="1"/>
  <c r="J11" i="2"/>
  <c r="Z7" i="2" s="1"/>
  <c r="J12" i="2"/>
  <c r="AA7" i="2" s="1"/>
  <c r="J8" i="2"/>
  <c r="W7" i="2" s="1"/>
  <c r="Y17" i="2" l="1"/>
  <c r="J17" i="2"/>
  <c r="I19" i="2"/>
  <c r="J19" i="2" s="1"/>
  <c r="F59" i="2"/>
  <c r="J16" i="2"/>
  <c r="V7" i="2"/>
  <c r="J14" i="2"/>
  <c r="H32" i="2" l="1"/>
  <c r="H42" i="2"/>
  <c r="H34" i="2"/>
  <c r="H51" i="2"/>
  <c r="H44" i="2"/>
  <c r="H33" i="2"/>
  <c r="H35" i="2"/>
  <c r="H36" i="2"/>
  <c r="H57" i="2"/>
  <c r="H37" i="2"/>
  <c r="H41" i="2"/>
  <c r="H43" i="2"/>
  <c r="H45" i="2"/>
  <c r="H46" i="2"/>
  <c r="H53" i="2"/>
  <c r="H55" i="2"/>
  <c r="H59" i="2" l="1"/>
</calcChain>
</file>

<file path=xl/sharedStrings.xml><?xml version="1.0" encoding="utf-8"?>
<sst xmlns="http://schemas.openxmlformats.org/spreadsheetml/2006/main" count="121" uniqueCount="78">
  <si>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</si>
  <si>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</si>
  <si>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</si>
  <si>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</si>
  <si>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</si>
  <si>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</si>
  <si>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</si>
  <si>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</si>
  <si>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</si>
  <si>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</si>
  <si>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</si>
  <si>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</si>
  <si>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</si>
  <si>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</si>
  <si>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</si>
  <si>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</si>
  <si>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</si>
  <si>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</si>
  <si>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</si>
  <si>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</si>
  <si>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</si>
  <si>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</si>
  <si>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</si>
  <si>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</si>
  <si>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</si>
  <si>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</si>
  <si>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</si>
  <si>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</si>
  <si>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</si>
  <si>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</si>
  <si>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</si>
  <si>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</si>
  <si>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</si>
  <si>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</si>
  <si>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</si>
  <si>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</si>
  <si>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</si>
  <si>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</si>
  <si>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</si>
  <si>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</si>
  <si>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</si>
  <si>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</si>
  <si>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</si>
  <si>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</si>
  <si>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</si>
  <si>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</si>
  <si>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</si>
  <si>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</si>
  <si>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</si>
  <si>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</si>
  <si>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</si>
  <si>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</si>
  <si>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</si>
  <si>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</si>
  <si>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</si>
  <si>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</si>
  <si>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</si>
  <si>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</si>
  <si>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</si>
  <si>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</si>
  <si>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</si>
  <si>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</si>
  <si>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</si>
  <si>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</si>
  <si>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</si>
  <si>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</si>
  <si>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</si>
  <si>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</si>
  <si>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Catering: reported number of meals (non-vegetarian, vegetarian, vegan) and beverages for delegates crew/ build staff for duration of event.</t>
  </si>
  <si>
    <t>Transportation: reported transported weight of AV, materials, furniture and other items, distance and mode of transportation.</t>
  </si>
  <si>
    <t>Unknown</t>
  </si>
  <si>
    <t>Materials: reported printed matter, plastics, recyclable materials and other materials used in  delivery.</t>
  </si>
  <si>
    <t xml:space="preserve">Energy: estimated  consumption  (kWh) within event spaces for duration of event. </t>
  </si>
  <si>
    <t>Travel: reported delegate &amp; crew and travel by mode (air, private vehicle, public transport) and distance.</t>
  </si>
  <si>
    <t>Accommodation: reported hotel nights for delegates &amp; crew by star-rating.</t>
  </si>
  <si>
    <t>Dubai, UAE</t>
  </si>
  <si>
    <t>WSJ - Journal House @ COP28</t>
  </si>
  <si>
    <t>Project 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</si>
</sst>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6">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7" fillId="4" borderId="0" xfId="0" applyFont="1" applyFill="1" applyAlignment="1">
      <alignment horizontal="right" wrapText="1"/>
    </xf>
    <xf numFmtId="0" fontId="1" fillId="2" borderId="0" xfId="0" applyFont="1" applyFill="1" applyAlignment="1">
      <alignment horizontal="center"/>
    </xf>
    <xf numFmtId="0" fontId="10" fillId="0" borderId="0" xfId="0" applyFont="1" applyAlignment="1">
      <alignment horizontal="center" vertical="center" readingOrder="1"/>
    </xf>
    <xf numFmtId="0" fontId="12" fillId="0" borderId="0" xfId="0" applyFont="1" applyAlignment="1">
      <alignment horizontal="left" readingOrder="1"/>
    </xf>
    <xf numFmtId="0" fontId="2" fillId="0" borderId="0" xfId="0" applyFont="1" applyAlignment="1">
      <alignment horizontal="center" wrapText="1"/>
    </xf>
    <xf numFmtId="0" fontId="16" fillId="0" borderId="0" xfId="0" applyFont="1" applyAlignment="1">
      <alignment horizontal="left" wrapText="1" readingOrder="1"/>
    </xf>
    <xf numFmtId="0" fontId="12"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294-48D8-859E-67404F2A16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294-48D8-859E-67404F2A163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294-48D8-859E-67404F2A163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294-48D8-859E-67404F2A163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294-48D8-859E-67404F2A163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294-48D8-859E-67404F2A163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294-48D8-859E-67404F2A163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24.26</c:v>
                </c:pt>
                <c:pt idx="1">
                  <c:v>10.83</c:v>
                </c:pt>
                <c:pt idx="2">
                  <c:v>2.17</c:v>
                </c:pt>
                <c:pt idx="3">
                  <c:v>0.65</c:v>
                </c:pt>
                <c:pt idx="4">
                  <c:v>0.01</c:v>
                </c:pt>
                <c:pt idx="5">
                  <c:v>3.03</c:v>
                </c:pt>
                <c:pt idx="6">
                  <c:v>0</c:v>
                </c:pt>
              </c:numCache>
            </c:numRef>
          </c:val>
          <c:extLst>
            <c:ext xmlns:c16="http://schemas.microsoft.com/office/drawing/2014/chart" uri="{C3380CC4-5D6E-409C-BE32-E72D297353CC}">
              <c16:uniqueId val="{0000000E-E294-48D8-859E-67404F2A163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225-4E41-B9DE-7DE57EC6D42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225-4E41-B9DE-7DE57EC6D42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225-4E41-B9DE-7DE57EC6D42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225-4E41-B9DE-7DE57EC6D42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2225-4E41-B9DE-7DE57EC6D42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2225-4E41-B9DE-7DE57EC6D42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2225-4E41-B9DE-7DE57EC6D42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E0F-4B40-A6D8-00F863FAB10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E0F-4B40-A6D8-00F863FAB108}"/>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E0F-4B40-A6D8-00F863FAB108}"/>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E0F-4B40-A6D8-00F863FAB108}"/>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E0F-4B40-A6D8-00F863FAB108}"/>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E0F-4B40-A6D8-00F863FAB1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E0F-4B40-A6D8-00F863FAB10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191045</xdr:colOff>
      <xdr:row>78</xdr:row>
      <xdr:rowOff>126002</xdr:rowOff>
    </xdr:from>
    <xdr:to>
      <xdr:col>2</xdr:col>
      <xdr:colOff>348343</xdr:colOff>
      <xdr:row>81</xdr:row>
      <xdr:rowOff>114086</xdr:rowOff>
    </xdr:to>
    <xdr:sp macro="" textlink="">
      <xdr:nvSpPr>
        <xdr:cNvPr id="2" name="Rectangle 1">
          <a:extLst>
            <a:ext uri="{FF2B5EF4-FFF2-40B4-BE49-F238E27FC236}">
              <a16:creationId xmlns:a16="http://schemas.microsoft.com/office/drawing/2014/main" id="{1B352E19-5449-4178-A0B6-00A51E03385B}"/>
            </a:ext>
          </a:extLst>
        </xdr:cNvPr>
        <xdr:cNvSpPr/>
      </xdr:nvSpPr>
      <xdr:spPr>
        <a:xfrm>
          <a:off x="1464674" y="16661402"/>
          <a:ext cx="2290898" cy="575913"/>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7762820F-F3C8-4567-B093-1FEDFEAA7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DF3DE29F-9AE8-442F-A934-7D7E17632BFF}"/>
            </a:ext>
          </a:extLst>
        </xdr:cNvPr>
        <xdr:cNvGrpSpPr/>
      </xdr:nvGrpSpPr>
      <xdr:grpSpPr>
        <a:xfrm>
          <a:off x="1468915" y="15930196"/>
          <a:ext cx="4436226" cy="3517726"/>
          <a:chOff x="1164067" y="3162299"/>
          <a:chExt cx="5383690" cy="3481937"/>
        </a:xfrm>
      </xdr:grpSpPr>
      <xdr:sp macro="" textlink="">
        <xdr:nvSpPr>
          <xdr:cNvPr id="5" name="Rectangle 4">
            <a:extLst>
              <a:ext uri="{FF2B5EF4-FFF2-40B4-BE49-F238E27FC236}">
                <a16:creationId xmlns:a16="http://schemas.microsoft.com/office/drawing/2014/main" id="{123AC7F7-9396-FEA4-9CF5-F0BB6B67A6CE}"/>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FE3310CA-7127-36A6-A7CC-9069006E79AF}"/>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85E50018-94F0-7B12-48D3-7DD4CBD5C40D}"/>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AA47AD95-9569-9BFC-F124-1C4AFA044725}"/>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2713525B-A455-CDF9-29C5-9B81BBBFBF07}"/>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26C997BB-6476-07B1-3EE0-154A37F2A3E0}"/>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FFC8CFD6-5DC9-C9A2-F84C-91234AC021E5}"/>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31469F33-0D2E-DEB6-052A-A9CAB85EEF43}"/>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8255553C-FE48-320A-1A4A-F479744B364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3D3C495C-E092-CA2E-CA97-4BFE79D7E29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E39D788C-27CC-EC97-F6AA-D809116B4948}"/>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E6E13F47-574F-0420-941E-A1D4CF4E3BBC}"/>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A02C377E-090A-C37E-AD7D-59F78F279F89}"/>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57C90558-12A6-ECC3-14F9-97F781D25048}"/>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0C2DCE54-E115-4EE3-9C3D-C66AE77ECAA7}"/>
            </a:ext>
          </a:extLst>
        </xdr:cNvPr>
        <xdr:cNvSpPr>
          <a:spLocks noGrp="1"/>
        </xdr:cNvSpPr>
      </xdr:nvSpPr>
      <xdr:spPr>
        <a:xfrm>
          <a:off x="1162892" y="1446276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a:t>
          </a:r>
          <a:r>
            <a:rPr lang="en-GB" sz="1100" baseline="0">
              <a:solidFill>
                <a:srgbClr val="008CC6"/>
              </a:solidFill>
              <a:latin typeface="Source Sans Pro" panose="020B0503030403020204" pitchFamily="34" charset="0"/>
              <a:ea typeface="Source Sans Pro" panose="020B0503030403020204" pitchFamily="34" charset="0"/>
            </a:rPr>
            <a:t> WSJ - Journal House @ COP28</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440</a:t>
          </a:r>
          <a:r>
            <a:rPr lang="en-GB" sz="1100">
              <a:latin typeface="Source Sans Pro" panose="020B0503030403020204" pitchFamily="34" charset="0"/>
              <a:ea typeface="Source Sans Pro" panose="020B0503030403020204" pitchFamily="34" charset="0"/>
            </a:rPr>
            <a:t> in-person delegates </a:t>
          </a:r>
        </a:p>
        <a:p>
          <a:r>
            <a:rPr lang="en-GB" sz="1100">
              <a:latin typeface="Source Sans Pro" panose="020B0503030403020204" pitchFamily="34" charset="0"/>
              <a:ea typeface="Source Sans Pro" panose="020B0503030403020204" pitchFamily="34" charset="0"/>
            </a:rPr>
            <a:t>and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5 </a:t>
          </a:r>
          <a:r>
            <a:rPr lang="en-GB" sz="1100">
              <a:latin typeface="Source Sans Pro" panose="020B0503030403020204" pitchFamily="34" charset="0"/>
              <a:ea typeface="Source Sans Pro" panose="020B0503030403020204" pitchFamily="34" charset="0"/>
            </a:rPr>
            <a:t>crew</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40.95</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0.09</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65715F77-9F73-4EAC-9687-5249C49B2B01}"/>
            </a:ext>
          </a:extLst>
        </xdr:cNvPr>
        <xdr:cNvSpPr>
          <a:spLocks noGrp="1"/>
        </xdr:cNvSpPr>
      </xdr:nvSpPr>
      <xdr:spPr>
        <a:xfrm>
          <a:off x="8481304" y="14204229"/>
          <a:ext cx="619030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F3F8049E-F710-459A-AAEF-AD15B8B9FDF4}"/>
            </a:ext>
            <a:ext uri="{147F2762-F138-4A5C-976F-8EAC2B608ADB}">
              <a16:predDERef xmlns:a16="http://schemas.microsoft.com/office/drawing/2014/main" pred="{09CC806B-B6DF-2642-A448-95573F289FA5}"/>
            </a:ext>
          </a:extLst>
        </xdr:cNvPr>
        <xdr:cNvSpPr>
          <a:spLocks noGrp="1"/>
        </xdr:cNvSpPr>
      </xdr:nvSpPr>
      <xdr:spPr>
        <a:xfrm>
          <a:off x="8481304" y="1460347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due to the location of this event the core C21 crew had to travel by air to Dubai. The majority of these flights were in Premium Economy which has a reduced carbon footprint than that of Business Class however you may wish to consider reducing this further by travelling in Economy. As an illustration if all flights taken were in Economy (all other factors remaing unchanged) the emissions for the flights alone would be reduced by 32%, with the total travel footprint also reduced by 32% and the overall footprint could be reduced by c. 19%.</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 providing or encouraging the consumption of vegetarian menus throughout the event. As an illustration if all food provided for the attendees and crew was vegetarian (all other factors remaining unchanged) the food &amp; beverage emissions would be reduced by 23% and the overall footprint could be reduced by c. 1-2%.</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materials and transportation </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from a materials perspective it is a constructive</a:t>
          </a:r>
          <a:r>
            <a:rPr lang="en-GB" sz="1100" kern="1200" baseline="0">
              <a:solidFill>
                <a:srgbClr val="FF0000"/>
              </a:solidFill>
              <a:latin typeface="Source Sans Pro" panose="020B0503030403020204" pitchFamily="34" charset="0"/>
              <a:ea typeface="Source Sans Pro" panose="020B0503030403020204" pitchFamily="34" charset="0"/>
              <a:cs typeface="+mn-cs"/>
            </a:rPr>
            <a:t> </a:t>
          </a:r>
          <a:r>
            <a:rPr lang="en-GB" sz="1100" kern="1200" baseline="0">
              <a:solidFill>
                <a:sysClr val="windowText" lastClr="000000"/>
              </a:solidFill>
              <a:latin typeface="Source Sans Pro" panose="020B0503030403020204" pitchFamily="34" charset="0"/>
              <a:ea typeface="Source Sans Pro" panose="020B0503030403020204" pitchFamily="34" charset="0"/>
              <a:cs typeface="+mn-cs"/>
            </a:rPr>
            <a:t>sustainable decision </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to re-use WSJ kit. However, as the kit is located in the UK and the event took place in Dubai the impact of the transport emissions may outweigh any positive impact from re-using the kit. As an illustration if ALL accessories &amp; kit was produced/supplied by local suppliers i.e. within a 100km radius of the venue (all other factors remaining unchanged) the transport emissions would be reduced by 94% and the overall footprint could be reduced by c. 7%. </a:t>
          </a:r>
        </a:p>
        <a:p>
          <a:endPar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268AC068-F0CE-45EB-B544-93785AEA7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DFE89CA7-4738-47C2-851A-A4B21A077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324CEB12-F6D2-40C0-838A-1F79FDD48C38}"/>
            </a:ext>
          </a:extLst>
        </xdr:cNvPr>
        <xdr:cNvSpPr>
          <a:spLocks noGrp="1"/>
        </xdr:cNvSpPr>
      </xdr:nvSpPr>
      <xdr:spPr>
        <a:xfrm>
          <a:off x="1272540" y="19217640"/>
          <a:ext cx="5580697"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at this level,</a:t>
          </a:r>
          <a:r>
            <a:rPr lang="en-GB" sz="1100" kern="1200" baseline="0">
              <a:solidFill>
                <a:srgbClr val="008CC6"/>
              </a:solidFill>
              <a:latin typeface="Source Sans Pro" panose="020B0503030403020204" pitchFamily="34" charset="0"/>
              <a:ea typeface="Source Sans Pro" panose="020B0503030403020204" pitchFamily="34" charset="0"/>
              <a:cs typeface="+mn-cs"/>
            </a:rPr>
            <a:t> WSJ - Journal House @ COP28</a:t>
          </a:r>
          <a:r>
            <a:rPr lang="en-GB" sz="1100" kern="1200">
              <a:solidFill>
                <a:srgbClr val="008CC6"/>
              </a:solidFill>
              <a:latin typeface="Source Sans Pro" panose="020B0503030403020204" pitchFamily="34" charset="0"/>
              <a:ea typeface="Source Sans Pro" panose="020B0503030403020204" pitchFamily="34" charset="0"/>
              <a:cs typeface="+mn-cs"/>
            </a:rPr>
            <a:t>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is within the </a:t>
          </a:r>
          <a:r>
            <a:rPr lang="en-GB" sz="1100" kern="1200">
              <a:solidFill>
                <a:srgbClr val="008CC6"/>
              </a:solidFill>
              <a:latin typeface="Source Sans Pro" panose="020B0503030403020204" pitchFamily="34" charset="0"/>
              <a:ea typeface="Source Sans Pro" panose="020B0503030403020204" pitchFamily="34" charset="0"/>
              <a:cs typeface="+mn-cs"/>
            </a:rPr>
            <a:t>50th</a:t>
          </a:r>
          <a:r>
            <a:rPr lang="en-GB" sz="1100" kern="1200" baseline="0">
              <a:solidFill>
                <a:srgbClr val="008CC6"/>
              </a:solidFill>
              <a:latin typeface="Source Sans Pro" panose="020B0503030403020204" pitchFamily="34" charset="0"/>
              <a:ea typeface="Source Sans Pro" panose="020B0503030403020204" pitchFamily="34" charset="0"/>
              <a:cs typeface="+mn-cs"/>
            </a:rPr>
            <a:t>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percentile of conference-style projects 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9E0A-3FD8-404C-8491-69FA3B59FE5B}">
  <sheetPr>
    <pageSetUpPr fitToPage="1"/>
  </sheetPr>
  <dimension ref="A1:AI107"/>
  <sheetViews>
    <sheetView showGridLines="0" tabSelected="1" topLeftCell="A76" zoomScale="177" zoomScaleNormal="70" workbookViewId="0">
      <selection activeCell="B7" sqref="B7"/>
    </sheetView>
  </sheetViews>
  <sheetFormatPr baseColWidth="10" defaultColWidth="11" defaultRowHeight="16" x14ac:dyDescent="0.2"/>
  <cols>
    <col min="1" max="1" width="16.6640625" customWidth="1"/>
    <col min="2" max="2" width="28" customWidth="1"/>
    <col min="3" max="3" width="21.83203125" customWidth="1"/>
    <col min="5" max="5" width="11" customWidth="1"/>
    <col min="8" max="8" width="35.83203125" bestFit="1" customWidth="1"/>
    <col min="9" max="9" width="10.6640625" customWidth="1"/>
    <col min="10" max="10" width="9.83203125" customWidth="1"/>
    <col min="30" max="30" width="110.6640625" bestFit="1" customWidth="1"/>
  </cols>
  <sheetData>
    <row r="1" spans="2:35" ht="35" thickBot="1" x14ac:dyDescent="0.45">
      <c r="B1" s="90" t="s">
        <v>0</v>
      </c>
      <c r="C1" s="90"/>
      <c r="D1" s="90"/>
      <c r="E1" s="90"/>
      <c r="F1" s="90"/>
      <c r="G1" s="90"/>
      <c r="H1" s="90"/>
      <c r="I1" s="90"/>
      <c r="J1" s="90"/>
      <c r="K1" s="2"/>
      <c r="L1" s="2"/>
      <c r="M1" s="2"/>
      <c r="N1" s="2"/>
      <c r="O1" s="2"/>
      <c r="P1" s="2"/>
    </row>
    <row r="2" spans="2:35" ht="35" thickBot="1" x14ac:dyDescent="0.45">
      <c r="B2" s="91"/>
      <c r="C2" s="91"/>
      <c r="D2" s="91"/>
      <c r="E2" s="91"/>
      <c r="F2" s="91"/>
      <c r="G2" s="91"/>
      <c r="H2" s="91"/>
      <c r="I2" s="91"/>
      <c r="J2" s="91"/>
      <c r="K2" s="2"/>
      <c r="L2" s="2"/>
      <c r="M2" s="2"/>
      <c r="N2" s="2"/>
      <c r="O2" s="2"/>
      <c r="P2" s="2"/>
      <c r="Q2" s="92" t="s">
        <v>1</v>
      </c>
      <c r="R2" s="93"/>
      <c r="S2" s="93"/>
      <c r="T2" s="93"/>
      <c r="U2" s="93"/>
      <c r="V2" s="93"/>
      <c r="W2" s="93"/>
      <c r="X2" s="93"/>
      <c r="Y2" s="93"/>
      <c r="Z2" s="93"/>
      <c r="AA2" s="93"/>
      <c r="AB2" s="93"/>
      <c r="AC2" s="93"/>
      <c r="AD2" s="93"/>
      <c r="AE2" s="93"/>
      <c r="AF2" s="93"/>
      <c r="AG2" s="94"/>
    </row>
    <row r="3" spans="2:35" ht="34" x14ac:dyDescent="0.4">
      <c r="B3" s="1"/>
      <c r="C3" s="1"/>
      <c r="D3" s="1"/>
      <c r="E3" s="1"/>
      <c r="F3" s="1"/>
      <c r="G3" s="1"/>
      <c r="H3" s="1"/>
      <c r="I3" s="1"/>
      <c r="J3" s="1"/>
      <c r="K3" s="2"/>
      <c r="L3" s="2"/>
      <c r="M3" s="2"/>
      <c r="N3" s="2"/>
      <c r="O3" s="2"/>
      <c r="P3" s="2"/>
      <c r="V3" s="95" t="s">
        <v>2</v>
      </c>
      <c r="W3" s="95"/>
      <c r="X3" s="95"/>
      <c r="Y3" s="95"/>
      <c r="Z3" s="95"/>
      <c r="AA3" s="95"/>
      <c r="AB3" s="95"/>
      <c r="AD3" s="95"/>
      <c r="AE3" s="95"/>
      <c r="AF3" s="95"/>
      <c r="AG3" s="95"/>
    </row>
    <row r="4" spans="2:35" ht="17" thickBot="1" x14ac:dyDescent="0.25">
      <c r="B4" s="89"/>
      <c r="C4" s="89"/>
      <c r="D4" s="89"/>
      <c r="E4" s="89"/>
      <c r="F4" s="89"/>
      <c r="G4" s="89"/>
      <c r="H4" s="89"/>
      <c r="I4" s="89"/>
      <c r="J4" s="89"/>
      <c r="K4" s="2"/>
      <c r="L4" s="2"/>
      <c r="M4" s="2"/>
      <c r="N4" s="2"/>
      <c r="O4" s="2"/>
      <c r="P4" s="2"/>
    </row>
    <row r="5" spans="2:35" ht="32" x14ac:dyDescent="0.2">
      <c r="B5" s="2"/>
      <c r="C5" s="3" t="s">
        <v>67</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2"/>
      <c r="AF5" s="82"/>
      <c r="AH5" s="84" t="s">
        <v>13</v>
      </c>
      <c r="AI5" s="84"/>
    </row>
    <row r="6" spans="2:35" ht="17" thickBot="1" x14ac:dyDescent="0.25">
      <c r="B6" s="13" t="s">
        <v>77</v>
      </c>
      <c r="C6" s="14">
        <v>21</v>
      </c>
      <c r="D6" s="15"/>
      <c r="E6" s="2"/>
      <c r="F6" s="2"/>
      <c r="G6" s="2"/>
      <c r="H6" s="16"/>
      <c r="I6" s="2"/>
      <c r="J6" s="17"/>
      <c r="K6" s="2"/>
      <c r="L6" s="2"/>
      <c r="M6" s="2"/>
      <c r="N6" s="2"/>
      <c r="O6" s="2"/>
      <c r="P6" s="2"/>
      <c r="V6" s="18"/>
      <c r="W6" s="19"/>
      <c r="X6" s="20"/>
      <c r="Y6" s="21"/>
      <c r="Z6" s="88"/>
      <c r="AA6" s="22"/>
      <c r="AB6" s="23"/>
      <c r="AD6" s="77" t="s">
        <v>14</v>
      </c>
      <c r="AE6" s="82"/>
      <c r="AF6" s="82"/>
      <c r="AH6" s="84"/>
      <c r="AI6" s="84"/>
    </row>
    <row r="7" spans="2:35" ht="35" thickBot="1" x14ac:dyDescent="0.25">
      <c r="B7" s="13" t="s">
        <v>15</v>
      </c>
      <c r="C7" s="80" t="s">
        <v>76</v>
      </c>
      <c r="D7" s="2"/>
      <c r="E7" s="2"/>
      <c r="F7" s="2"/>
      <c r="G7" s="2"/>
      <c r="H7" s="24" t="s">
        <v>16</v>
      </c>
      <c r="I7" s="25">
        <v>24.26</v>
      </c>
      <c r="J7" s="26">
        <f t="shared" ref="J7:J13" si="0">I7/$I$14</f>
        <v>0.59242979242979243</v>
      </c>
      <c r="K7" s="2"/>
      <c r="L7" s="2"/>
      <c r="M7" s="2"/>
      <c r="N7" s="2"/>
      <c r="O7" s="2"/>
      <c r="P7" s="2"/>
      <c r="R7" s="84" t="s">
        <v>17</v>
      </c>
      <c r="S7" s="84"/>
      <c r="T7" s="84"/>
      <c r="V7" s="27">
        <f>J7</f>
        <v>0.59242979242979243</v>
      </c>
      <c r="W7" s="27">
        <f>J8</f>
        <v>0.26446886446886447</v>
      </c>
      <c r="X7" s="27">
        <f>J9</f>
        <v>5.2991452991452984E-2</v>
      </c>
      <c r="Y7" s="27">
        <f>J10</f>
        <v>1.5873015873015872E-2</v>
      </c>
      <c r="Z7" s="27">
        <f>J11</f>
        <v>2.442002442002442E-4</v>
      </c>
      <c r="AA7" s="27">
        <f>J12</f>
        <v>7.399267399267398E-2</v>
      </c>
      <c r="AB7" s="27">
        <f>J13</f>
        <v>0</v>
      </c>
      <c r="AD7" s="77" t="s">
        <v>73</v>
      </c>
      <c r="AE7" s="82"/>
      <c r="AF7" s="82"/>
      <c r="AH7" s="84"/>
      <c r="AI7" s="84"/>
    </row>
    <row r="8" spans="2:35" ht="17" thickBot="1" x14ac:dyDescent="0.25">
      <c r="B8" s="2"/>
      <c r="C8" s="2"/>
      <c r="D8" s="15"/>
      <c r="E8" s="2"/>
      <c r="F8" s="2"/>
      <c r="G8" s="2"/>
      <c r="H8" s="28" t="s">
        <v>18</v>
      </c>
      <c r="I8" s="25">
        <v>10.83</v>
      </c>
      <c r="J8" s="26">
        <f t="shared" si="0"/>
        <v>0.26446886446886447</v>
      </c>
      <c r="K8" s="2"/>
      <c r="L8" s="2"/>
      <c r="M8" s="2"/>
      <c r="N8" s="2"/>
      <c r="O8" s="2"/>
      <c r="P8" s="2"/>
      <c r="R8" s="84"/>
      <c r="S8" s="84"/>
      <c r="T8" s="84"/>
      <c r="V8" s="29">
        <f>I7</f>
        <v>24.26</v>
      </c>
      <c r="W8" s="29">
        <f>I8</f>
        <v>10.83</v>
      </c>
      <c r="X8" s="29">
        <f>I9</f>
        <v>2.17</v>
      </c>
      <c r="Y8" s="29">
        <f>I10</f>
        <v>0.65</v>
      </c>
      <c r="Z8" s="29">
        <f>I11</f>
        <v>0.01</v>
      </c>
      <c r="AA8" s="29">
        <f>I12</f>
        <v>3.03</v>
      </c>
      <c r="AB8" s="29">
        <f>I13</f>
        <v>0</v>
      </c>
      <c r="AD8" s="77" t="s">
        <v>74</v>
      </c>
      <c r="AE8" s="82"/>
      <c r="AF8" s="82"/>
    </row>
    <row r="9" spans="2:35" x14ac:dyDescent="0.2">
      <c r="B9" s="13" t="s">
        <v>19</v>
      </c>
      <c r="C9" s="14">
        <v>2</v>
      </c>
      <c r="D9" s="13" t="s">
        <v>20</v>
      </c>
      <c r="E9" s="2"/>
      <c r="F9" s="2"/>
      <c r="G9" s="2"/>
      <c r="H9" s="30" t="s">
        <v>21</v>
      </c>
      <c r="I9" s="25">
        <v>2.17</v>
      </c>
      <c r="J9" s="26">
        <f t="shared" si="0"/>
        <v>5.2991452991452984E-2</v>
      </c>
      <c r="K9" s="2"/>
      <c r="L9" s="2"/>
      <c r="M9" s="2"/>
      <c r="N9" s="2"/>
      <c r="O9" s="2"/>
      <c r="P9" s="2"/>
      <c r="AD9" s="77" t="s">
        <v>68</v>
      </c>
      <c r="AE9" s="82"/>
      <c r="AF9" s="82"/>
    </row>
    <row r="10" spans="2:35" x14ac:dyDescent="0.2">
      <c r="B10" s="13" t="s">
        <v>22</v>
      </c>
      <c r="C10" s="14">
        <v>2</v>
      </c>
      <c r="D10" s="13" t="s">
        <v>20</v>
      </c>
      <c r="E10" s="2"/>
      <c r="F10" s="2"/>
      <c r="G10" s="2"/>
      <c r="H10" s="31" t="s">
        <v>8</v>
      </c>
      <c r="I10" s="25">
        <v>0.65</v>
      </c>
      <c r="J10" s="26">
        <f t="shared" si="0"/>
        <v>1.5873015873015872E-2</v>
      </c>
      <c r="K10" s="2"/>
      <c r="L10" s="2"/>
      <c r="M10" s="2"/>
      <c r="N10" s="2"/>
      <c r="O10" s="2"/>
      <c r="P10" s="2"/>
      <c r="AD10" s="77" t="s">
        <v>72</v>
      </c>
      <c r="AE10" s="82"/>
      <c r="AF10" s="82"/>
    </row>
    <row r="11" spans="2:35" x14ac:dyDescent="0.2">
      <c r="B11" s="13" t="s">
        <v>23</v>
      </c>
      <c r="C11" s="14">
        <v>0</v>
      </c>
      <c r="D11" s="13" t="s">
        <v>20</v>
      </c>
      <c r="E11" s="2"/>
      <c r="F11" s="2"/>
      <c r="G11" s="2"/>
      <c r="H11" s="32" t="s">
        <v>9</v>
      </c>
      <c r="I11" s="25">
        <v>0.01</v>
      </c>
      <c r="J11" s="26">
        <f t="shared" si="0"/>
        <v>2.442002442002442E-4</v>
      </c>
      <c r="K11" s="2"/>
      <c r="L11" s="2"/>
      <c r="M11" s="2"/>
      <c r="N11" s="2"/>
      <c r="O11" s="2"/>
      <c r="P11" s="2"/>
      <c r="AD11" s="77" t="s">
        <v>71</v>
      </c>
      <c r="AE11" s="82"/>
      <c r="AF11" s="82"/>
    </row>
    <row r="12" spans="2:35" x14ac:dyDescent="0.2">
      <c r="B12" s="13" t="s">
        <v>24</v>
      </c>
      <c r="C12" s="14">
        <v>0</v>
      </c>
      <c r="D12" s="13" t="s">
        <v>20</v>
      </c>
      <c r="E12" s="2"/>
      <c r="F12" s="2"/>
      <c r="G12" s="2"/>
      <c r="H12" s="33" t="s">
        <v>10</v>
      </c>
      <c r="I12" s="25">
        <v>3.03</v>
      </c>
      <c r="J12" s="26">
        <f t="shared" si="0"/>
        <v>7.399267399267398E-2</v>
      </c>
      <c r="K12" s="2"/>
      <c r="L12" s="2"/>
      <c r="M12" s="2"/>
      <c r="N12" s="2"/>
      <c r="O12" s="2"/>
      <c r="P12" s="2"/>
      <c r="V12" s="83" t="s">
        <v>25</v>
      </c>
      <c r="W12" s="83"/>
      <c r="X12" s="83"/>
      <c r="AD12" s="77" t="s">
        <v>69</v>
      </c>
    </row>
    <row r="13" spans="2:35" x14ac:dyDescent="0.2">
      <c r="B13" s="13" t="s">
        <v>26</v>
      </c>
      <c r="C13" s="13">
        <f>SUM(C9:C12)</f>
        <v>4</v>
      </c>
      <c r="D13" s="13" t="s">
        <v>20</v>
      </c>
      <c r="E13" s="2"/>
      <c r="F13" s="2"/>
      <c r="G13" s="2"/>
      <c r="H13" s="34" t="s">
        <v>11</v>
      </c>
      <c r="I13" s="25">
        <v>0</v>
      </c>
      <c r="J13" s="26">
        <f t="shared" si="0"/>
        <v>0</v>
      </c>
      <c r="K13" s="2"/>
      <c r="L13" s="2"/>
      <c r="M13" s="2"/>
      <c r="N13" s="2"/>
      <c r="O13" s="2"/>
      <c r="P13" s="2"/>
      <c r="R13" s="84" t="s">
        <v>27</v>
      </c>
      <c r="S13" s="84"/>
      <c r="T13" s="84"/>
      <c r="V13" s="83"/>
      <c r="W13" s="83"/>
      <c r="X13" s="83"/>
      <c r="Y13" s="35">
        <f>I14</f>
        <v>40.950000000000003</v>
      </c>
      <c r="AD13" s="77" t="s">
        <v>28</v>
      </c>
    </row>
    <row r="14" spans="2:35" ht="17" thickBot="1" x14ac:dyDescent="0.25">
      <c r="B14" s="2"/>
      <c r="C14" s="2"/>
      <c r="D14" s="2"/>
      <c r="E14" s="2"/>
      <c r="F14" s="2"/>
      <c r="G14" s="2"/>
      <c r="H14" s="36" t="s">
        <v>29</v>
      </c>
      <c r="I14" s="37">
        <f>SUM(I7:I13)</f>
        <v>40.950000000000003</v>
      </c>
      <c r="J14" s="38">
        <f>SUM(J7:J13)</f>
        <v>1</v>
      </c>
      <c r="K14" s="2"/>
      <c r="L14" s="2"/>
      <c r="M14" s="2"/>
      <c r="N14" s="2"/>
      <c r="O14" s="2"/>
      <c r="P14" s="2"/>
      <c r="R14" s="84"/>
      <c r="S14" s="84"/>
      <c r="T14" s="84"/>
      <c r="V14" s="85" t="s">
        <v>30</v>
      </c>
      <c r="W14" s="86"/>
      <c r="X14" s="86"/>
    </row>
    <row r="15" spans="2:35" ht="17" thickBot="1" x14ac:dyDescent="0.25">
      <c r="B15" s="13" t="s">
        <v>31</v>
      </c>
      <c r="C15" s="3" t="s">
        <v>75</v>
      </c>
      <c r="D15" s="13"/>
      <c r="E15" s="2"/>
      <c r="F15" s="2"/>
      <c r="G15" s="2"/>
      <c r="H15" s="2"/>
      <c r="I15" s="2"/>
      <c r="J15" s="2"/>
      <c r="K15" s="2"/>
      <c r="L15" s="2"/>
      <c r="M15" s="2"/>
      <c r="N15" s="2"/>
      <c r="O15" s="2"/>
      <c r="P15" s="2"/>
      <c r="R15" s="84" t="s">
        <v>32</v>
      </c>
      <c r="S15" s="84"/>
      <c r="T15" s="84"/>
      <c r="V15" s="86"/>
      <c r="W15" s="86"/>
      <c r="X15" s="86"/>
      <c r="Y15" s="39">
        <f>Y13/C17</f>
        <v>9.3068181818181828E-2</v>
      </c>
    </row>
    <row r="16" spans="2:35" x14ac:dyDescent="0.2">
      <c r="B16" s="2"/>
      <c r="C16" s="2"/>
      <c r="D16" s="2"/>
      <c r="E16" s="2"/>
      <c r="F16" s="2"/>
      <c r="G16" s="2"/>
      <c r="H16" s="40" t="s">
        <v>33</v>
      </c>
      <c r="I16" s="41"/>
      <c r="J16" s="78">
        <f>F39/F48</f>
        <v>0.30874604847207587</v>
      </c>
      <c r="K16" s="2"/>
      <c r="L16" s="2"/>
      <c r="M16" s="2"/>
      <c r="N16" s="2"/>
      <c r="O16" s="2"/>
      <c r="P16" s="2"/>
      <c r="R16" s="84"/>
      <c r="S16" s="84"/>
      <c r="T16" s="84"/>
      <c r="V16" s="85" t="s">
        <v>34</v>
      </c>
      <c r="W16" s="86"/>
      <c r="X16" s="86"/>
    </row>
    <row r="17" spans="1:25" ht="17" thickBot="1" x14ac:dyDescent="0.25">
      <c r="B17" s="13" t="s">
        <v>35</v>
      </c>
      <c r="C17" s="14">
        <v>440</v>
      </c>
      <c r="D17" s="13" t="s">
        <v>36</v>
      </c>
      <c r="E17" s="2"/>
      <c r="F17" s="2"/>
      <c r="G17" s="2"/>
      <c r="H17" s="42" t="s">
        <v>37</v>
      </c>
      <c r="I17" s="43"/>
      <c r="J17" s="79">
        <f>G38/G47</f>
        <v>0</v>
      </c>
      <c r="K17" s="2"/>
      <c r="L17" s="2"/>
      <c r="M17" s="2"/>
      <c r="N17" s="2"/>
      <c r="O17" s="2"/>
      <c r="P17" s="2"/>
      <c r="R17" s="84" t="s">
        <v>38</v>
      </c>
      <c r="S17" s="84"/>
      <c r="T17" s="84"/>
      <c r="V17" s="86"/>
      <c r="W17" s="86"/>
      <c r="X17" s="86"/>
      <c r="Y17" s="39">
        <f>Y13/C19</f>
        <v>9.3068181818181828E-2</v>
      </c>
    </row>
    <row r="18" spans="1:25" ht="17" thickBot="1" x14ac:dyDescent="0.25">
      <c r="B18" s="13" t="s">
        <v>35</v>
      </c>
      <c r="C18" s="14"/>
      <c r="D18" s="13" t="s">
        <v>39</v>
      </c>
      <c r="E18" s="2"/>
      <c r="F18" s="2"/>
      <c r="G18" s="2"/>
      <c r="H18" s="2"/>
      <c r="I18" s="2"/>
      <c r="J18" s="2"/>
      <c r="K18" s="2"/>
      <c r="L18" s="2"/>
      <c r="M18" s="2"/>
      <c r="N18" s="2"/>
      <c r="O18" s="2"/>
      <c r="P18" s="2"/>
      <c r="R18" s="84"/>
      <c r="S18" s="84"/>
      <c r="T18" s="84"/>
    </row>
    <row r="19" spans="1:25" ht="17" thickBot="1" x14ac:dyDescent="0.25">
      <c r="B19" s="13" t="s">
        <v>26</v>
      </c>
      <c r="C19" s="14">
        <f>SUM(C17:C18)</f>
        <v>440</v>
      </c>
      <c r="D19" s="2"/>
      <c r="E19" s="2"/>
      <c r="F19" s="2"/>
      <c r="G19" s="2"/>
      <c r="H19" s="44" t="s">
        <v>40</v>
      </c>
      <c r="I19" s="75">
        <f>(G38+G47)-F32-F41</f>
        <v>0.21000000000000085</v>
      </c>
      <c r="J19" s="45">
        <f>I19/I14</f>
        <v>5.128205128205149E-3</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41</v>
      </c>
      <c r="C21" s="14">
        <v>5</v>
      </c>
      <c r="D21" s="13" t="s">
        <v>36</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42</v>
      </c>
      <c r="C23" s="14">
        <v>1472</v>
      </c>
      <c r="D23" s="13" t="s">
        <v>43</v>
      </c>
      <c r="E23" s="2"/>
      <c r="F23" s="2"/>
      <c r="G23" s="2"/>
      <c r="H23" s="2"/>
      <c r="I23" s="2"/>
      <c r="J23" s="2"/>
      <c r="K23" s="2"/>
      <c r="L23" s="2"/>
      <c r="M23" s="2"/>
      <c r="N23" s="2"/>
      <c r="O23" s="2"/>
      <c r="P23" s="2"/>
    </row>
    <row r="24" spans="1:25" x14ac:dyDescent="0.2">
      <c r="B24" s="13"/>
      <c r="C24" s="46"/>
      <c r="D24" s="13"/>
      <c r="E24" s="2"/>
      <c r="F24" s="2"/>
      <c r="G24" s="2"/>
      <c r="H24" s="2"/>
      <c r="I24" s="2"/>
      <c r="J24" s="2"/>
      <c r="K24" s="2"/>
      <c r="L24" s="2"/>
      <c r="M24" s="2"/>
      <c r="N24" s="2"/>
      <c r="O24" s="2"/>
      <c r="P24" s="2"/>
    </row>
    <row r="28" spans="1:25" x14ac:dyDescent="0.2">
      <c r="B28" s="81" t="s">
        <v>0</v>
      </c>
      <c r="C28" s="81"/>
      <c r="D28" s="81"/>
      <c r="E28" s="81"/>
      <c r="F28" s="81"/>
      <c r="G28" s="81"/>
      <c r="H28" s="81"/>
      <c r="I28" s="47"/>
    </row>
    <row r="29" spans="1:25" x14ac:dyDescent="0.2">
      <c r="B29" s="2"/>
      <c r="C29" s="13"/>
      <c r="D29" s="13"/>
      <c r="E29" s="13"/>
      <c r="F29" s="13"/>
      <c r="G29" s="13"/>
      <c r="H29" s="13"/>
      <c r="I29" s="47"/>
    </row>
    <row r="30" spans="1:25" x14ac:dyDescent="0.2">
      <c r="B30" s="13"/>
      <c r="C30" s="48" t="s">
        <v>44</v>
      </c>
      <c r="D30" s="48" t="s">
        <v>45</v>
      </c>
      <c r="E30" s="48" t="s">
        <v>46</v>
      </c>
      <c r="F30" s="48" t="s">
        <v>47</v>
      </c>
      <c r="G30" s="48"/>
      <c r="H30" s="48" t="s">
        <v>4</v>
      </c>
      <c r="I30" s="47"/>
    </row>
    <row r="31" spans="1:25" x14ac:dyDescent="0.2">
      <c r="B31" s="49"/>
      <c r="C31" s="49"/>
      <c r="D31" s="49"/>
      <c r="E31" s="50">
        <v>1</v>
      </c>
      <c r="F31" s="49"/>
      <c r="G31" s="50" t="s">
        <v>3</v>
      </c>
      <c r="H31" s="49"/>
      <c r="I31" s="47"/>
    </row>
    <row r="32" spans="1:25" ht="16" customHeight="1" x14ac:dyDescent="0.2">
      <c r="A32" s="51"/>
      <c r="B32" s="49" t="s">
        <v>48</v>
      </c>
      <c r="C32" s="50" t="s">
        <v>70</v>
      </c>
      <c r="D32" s="50" t="s">
        <v>49</v>
      </c>
      <c r="E32" s="52">
        <v>0</v>
      </c>
      <c r="F32" s="53">
        <v>0</v>
      </c>
      <c r="G32" s="49"/>
      <c r="H32" s="54">
        <f t="shared" ref="H32:H37" si="1">F32/$F$59</f>
        <v>0</v>
      </c>
      <c r="I32" s="55"/>
    </row>
    <row r="33" spans="1:9" ht="16" customHeight="1" x14ac:dyDescent="0.2">
      <c r="A33" s="51"/>
      <c r="B33" s="49" t="s">
        <v>50</v>
      </c>
      <c r="C33" s="50" t="s">
        <v>70</v>
      </c>
      <c r="D33" s="50" t="s">
        <v>49</v>
      </c>
      <c r="E33" s="52">
        <v>0</v>
      </c>
      <c r="F33" s="53">
        <f t="shared" ref="F33:F36" si="2">E33*$E$31</f>
        <v>0</v>
      </c>
      <c r="G33" s="49"/>
      <c r="H33" s="54">
        <f t="shared" si="1"/>
        <v>0</v>
      </c>
      <c r="I33" s="55"/>
    </row>
    <row r="34" spans="1:9" ht="16" customHeight="1" x14ac:dyDescent="0.2">
      <c r="A34" s="51"/>
      <c r="B34" s="49" t="s">
        <v>51</v>
      </c>
      <c r="C34" s="50" t="s">
        <v>70</v>
      </c>
      <c r="D34" s="50" t="s">
        <v>49</v>
      </c>
      <c r="E34" s="52">
        <v>0</v>
      </c>
      <c r="F34" s="53">
        <f t="shared" si="2"/>
        <v>0</v>
      </c>
      <c r="G34" s="49"/>
      <c r="H34" s="54">
        <f t="shared" si="1"/>
        <v>0</v>
      </c>
      <c r="I34" s="55"/>
    </row>
    <row r="35" spans="1:9" ht="16" customHeight="1" x14ac:dyDescent="0.2">
      <c r="A35" s="51"/>
      <c r="B35" s="49" t="s">
        <v>52</v>
      </c>
      <c r="C35" s="50" t="s">
        <v>49</v>
      </c>
      <c r="D35" s="50" t="s">
        <v>49</v>
      </c>
      <c r="E35" s="52">
        <v>0</v>
      </c>
      <c r="F35" s="53">
        <f t="shared" si="2"/>
        <v>0</v>
      </c>
      <c r="G35" s="49"/>
      <c r="H35" s="54">
        <f t="shared" si="1"/>
        <v>0</v>
      </c>
      <c r="I35" s="55"/>
    </row>
    <row r="36" spans="1:9" ht="16" customHeight="1" x14ac:dyDescent="0.2">
      <c r="A36" s="51"/>
      <c r="B36" s="49" t="s">
        <v>53</v>
      </c>
      <c r="C36" s="50" t="s">
        <v>70</v>
      </c>
      <c r="D36" s="50" t="s">
        <v>49</v>
      </c>
      <c r="E36" s="52">
        <v>7.16</v>
      </c>
      <c r="F36" s="53">
        <f t="shared" si="2"/>
        <v>7.16</v>
      </c>
      <c r="G36" s="49"/>
      <c r="H36" s="54">
        <f t="shared" si="1"/>
        <v>0.17484737484737478</v>
      </c>
      <c r="I36" s="55"/>
    </row>
    <row r="37" spans="1:9" ht="16" customHeight="1" x14ac:dyDescent="0.2">
      <c r="A37" s="51"/>
      <c r="B37" s="49" t="s">
        <v>54</v>
      </c>
      <c r="C37" s="50"/>
      <c r="D37" s="50"/>
      <c r="E37" s="52">
        <v>1.63</v>
      </c>
      <c r="F37" s="53">
        <v>1.63</v>
      </c>
      <c r="G37" s="49"/>
      <c r="H37" s="54">
        <f t="shared" si="1"/>
        <v>3.9804639804639788E-2</v>
      </c>
      <c r="I37" s="55"/>
    </row>
    <row r="38" spans="1:9" ht="16" customHeight="1" x14ac:dyDescent="0.2">
      <c r="A38" s="51"/>
      <c r="B38" s="56" t="s">
        <v>55</v>
      </c>
      <c r="C38" s="57"/>
      <c r="D38" s="56"/>
      <c r="E38" s="58"/>
      <c r="F38" s="58"/>
      <c r="G38" s="58">
        <f>SUM(F32:F35)</f>
        <v>0</v>
      </c>
      <c r="H38" s="54"/>
      <c r="I38" s="47"/>
    </row>
    <row r="39" spans="1:9" ht="16" customHeight="1" x14ac:dyDescent="0.2">
      <c r="A39" s="51"/>
      <c r="B39" s="59" t="s">
        <v>56</v>
      </c>
      <c r="C39" s="59"/>
      <c r="D39" s="59"/>
      <c r="E39" s="60"/>
      <c r="F39" s="60">
        <f>SUM(F32:F37)</f>
        <v>8.7899999999999991</v>
      </c>
      <c r="G39" s="49"/>
      <c r="H39" s="54"/>
      <c r="I39" s="47"/>
    </row>
    <row r="40" spans="1:9" ht="16" customHeight="1" x14ac:dyDescent="0.2">
      <c r="A40" s="51"/>
      <c r="B40" s="49"/>
      <c r="C40" s="49"/>
      <c r="D40" s="49"/>
      <c r="E40" s="61"/>
      <c r="F40" s="61"/>
      <c r="G40" s="49"/>
      <c r="H40" s="54"/>
      <c r="I40" s="47"/>
    </row>
    <row r="41" spans="1:9" ht="17" customHeight="1" x14ac:dyDescent="0.2">
      <c r="A41" s="51"/>
      <c r="B41" s="49" t="s">
        <v>57</v>
      </c>
      <c r="C41" s="50" t="s">
        <v>49</v>
      </c>
      <c r="D41" s="50" t="s">
        <v>49</v>
      </c>
      <c r="E41" s="52">
        <v>224.05</v>
      </c>
      <c r="F41" s="53">
        <v>24.05</v>
      </c>
      <c r="G41" s="49"/>
      <c r="H41" s="54">
        <f t="shared" ref="H41:H46" si="3">F41/$F$59</f>
        <v>0.5873015873015871</v>
      </c>
      <c r="I41" s="55"/>
    </row>
    <row r="42" spans="1:9" ht="17" customHeight="1" x14ac:dyDescent="0.2">
      <c r="A42" s="51"/>
      <c r="B42" s="49" t="s">
        <v>58</v>
      </c>
      <c r="C42" s="50" t="s">
        <v>49</v>
      </c>
      <c r="D42" s="50" t="s">
        <v>49</v>
      </c>
      <c r="E42" s="52">
        <v>0.17</v>
      </c>
      <c r="F42" s="53">
        <f t="shared" ref="F42:F46" si="4">E42*$E$31</f>
        <v>0.17</v>
      </c>
      <c r="G42" s="49"/>
      <c r="H42" s="54">
        <f t="shared" si="3"/>
        <v>4.1514041514041497E-3</v>
      </c>
      <c r="I42" s="55"/>
    </row>
    <row r="43" spans="1:9" ht="16" customHeight="1" x14ac:dyDescent="0.2">
      <c r="A43" s="51"/>
      <c r="B43" s="49" t="s">
        <v>59</v>
      </c>
      <c r="C43" s="50" t="s">
        <v>49</v>
      </c>
      <c r="D43" s="50" t="s">
        <v>49</v>
      </c>
      <c r="E43" s="52">
        <v>0.04</v>
      </c>
      <c r="F43" s="53">
        <f t="shared" si="4"/>
        <v>0.04</v>
      </c>
      <c r="G43" s="49"/>
      <c r="H43" s="54">
        <f t="shared" si="3"/>
        <v>9.7680097680097637E-4</v>
      </c>
      <c r="I43" s="55"/>
    </row>
    <row r="44" spans="1:9" ht="16" customHeight="1" x14ac:dyDescent="0.2">
      <c r="A44" s="51"/>
      <c r="B44" s="49" t="s">
        <v>60</v>
      </c>
      <c r="C44" s="50" t="s">
        <v>49</v>
      </c>
      <c r="D44" s="50" t="s">
        <v>49</v>
      </c>
      <c r="E44" s="52">
        <v>0</v>
      </c>
      <c r="F44" s="53">
        <f t="shared" si="4"/>
        <v>0</v>
      </c>
      <c r="G44" s="49"/>
      <c r="H44" s="54">
        <f t="shared" si="3"/>
        <v>0</v>
      </c>
      <c r="I44" s="55"/>
    </row>
    <row r="45" spans="1:9" x14ac:dyDescent="0.2">
      <c r="B45" s="49" t="s">
        <v>61</v>
      </c>
      <c r="C45" s="50" t="s">
        <v>49</v>
      </c>
      <c r="D45" s="50" t="s">
        <v>49</v>
      </c>
      <c r="E45" s="52">
        <v>3.67</v>
      </c>
      <c r="F45" s="53">
        <f t="shared" si="4"/>
        <v>3.67</v>
      </c>
      <c r="G45" s="49"/>
      <c r="H45" s="54">
        <f t="shared" si="3"/>
        <v>8.9621489621489581E-2</v>
      </c>
      <c r="I45" s="55"/>
    </row>
    <row r="46" spans="1:9" x14ac:dyDescent="0.2">
      <c r="B46" s="49" t="s">
        <v>62</v>
      </c>
      <c r="C46" s="50"/>
      <c r="D46" s="50"/>
      <c r="E46" s="52">
        <v>0.54</v>
      </c>
      <c r="F46" s="53">
        <f t="shared" si="4"/>
        <v>0.54</v>
      </c>
      <c r="G46" s="49"/>
      <c r="H46" s="54">
        <f t="shared" si="3"/>
        <v>1.3186813186813182E-2</v>
      </c>
      <c r="I46" s="55"/>
    </row>
    <row r="47" spans="1:9" x14ac:dyDescent="0.2">
      <c r="B47" s="56" t="s">
        <v>63</v>
      </c>
      <c r="C47" s="57"/>
      <c r="D47" s="62"/>
      <c r="E47" s="58"/>
      <c r="F47" s="58"/>
      <c r="G47" s="58">
        <f>SUM(F41:F44)</f>
        <v>24.26</v>
      </c>
      <c r="H47" s="54"/>
      <c r="I47" s="47"/>
    </row>
    <row r="48" spans="1:9" x14ac:dyDescent="0.2">
      <c r="B48" s="59" t="s">
        <v>64</v>
      </c>
      <c r="C48" s="59"/>
      <c r="D48" s="59"/>
      <c r="E48" s="60"/>
      <c r="F48" s="60">
        <f>SUM(F41:F46)</f>
        <v>28.47</v>
      </c>
      <c r="G48" s="49"/>
      <c r="H48" s="54"/>
      <c r="I48" s="47"/>
    </row>
    <row r="49" spans="1:9" s="63" customFormat="1" x14ac:dyDescent="0.2">
      <c r="A49"/>
      <c r="B49" s="49"/>
      <c r="C49" s="49"/>
      <c r="D49" s="49"/>
      <c r="E49" s="61"/>
      <c r="F49" s="61"/>
      <c r="G49" s="49"/>
      <c r="H49" s="54"/>
      <c r="I49" s="47"/>
    </row>
    <row r="50" spans="1:9" s="63" customFormat="1" x14ac:dyDescent="0.2">
      <c r="A50"/>
      <c r="B50" s="49"/>
      <c r="C50" s="49"/>
      <c r="D50" s="49"/>
      <c r="E50" s="61"/>
      <c r="F50" s="61"/>
      <c r="G50" s="49"/>
      <c r="H50" s="54"/>
      <c r="I50" s="47"/>
    </row>
    <row r="51" spans="1:9" ht="16" customHeight="1" x14ac:dyDescent="0.2">
      <c r="A51" s="51"/>
      <c r="B51" s="49" t="s">
        <v>65</v>
      </c>
      <c r="C51" s="50" t="s">
        <v>49</v>
      </c>
      <c r="D51" s="50" t="s">
        <v>49</v>
      </c>
      <c r="E51" s="52">
        <v>0.65</v>
      </c>
      <c r="F51" s="53">
        <v>0.65</v>
      </c>
      <c r="G51" s="49"/>
      <c r="H51" s="54">
        <f>F51/$F$59</f>
        <v>1.5873015873015869E-2</v>
      </c>
      <c r="I51" s="55"/>
    </row>
    <row r="52" spans="1:9" ht="16" customHeight="1" x14ac:dyDescent="0.2">
      <c r="A52" s="51"/>
      <c r="B52" s="49"/>
      <c r="C52" s="49"/>
      <c r="D52" s="49"/>
      <c r="E52" s="61"/>
      <c r="F52" s="61"/>
      <c r="G52" s="49"/>
      <c r="H52" s="54"/>
      <c r="I52" s="47"/>
    </row>
    <row r="53" spans="1:9" x14ac:dyDescent="0.2">
      <c r="B53" s="49" t="s">
        <v>9</v>
      </c>
      <c r="C53" s="64" t="s">
        <v>49</v>
      </c>
      <c r="D53" s="64" t="s">
        <v>49</v>
      </c>
      <c r="E53" s="52">
        <v>0.01</v>
      </c>
      <c r="F53" s="53">
        <f>E53*E31</f>
        <v>0.01</v>
      </c>
      <c r="G53" s="49"/>
      <c r="H53" s="54">
        <f>F53/$F$59</f>
        <v>2.4420024420024409E-4</v>
      </c>
      <c r="I53" s="55"/>
    </row>
    <row r="54" spans="1:9" x14ac:dyDescent="0.2">
      <c r="B54" s="49"/>
      <c r="C54" s="49"/>
      <c r="D54" s="49"/>
      <c r="E54" s="61"/>
      <c r="F54" s="61"/>
      <c r="G54" s="49"/>
      <c r="H54" s="54"/>
      <c r="I54" s="47"/>
    </row>
    <row r="55" spans="1:9" x14ac:dyDescent="0.2">
      <c r="B55" s="49" t="s">
        <v>66</v>
      </c>
      <c r="C55" s="64" t="s">
        <v>49</v>
      </c>
      <c r="D55" s="64" t="s">
        <v>49</v>
      </c>
      <c r="E55" s="52">
        <v>3.03</v>
      </c>
      <c r="F55" s="53">
        <v>3.03</v>
      </c>
      <c r="G55" s="49"/>
      <c r="H55" s="54">
        <f>F55/$F$59</f>
        <v>7.3992673992673952E-2</v>
      </c>
      <c r="I55" s="55"/>
    </row>
    <row r="56" spans="1:9" x14ac:dyDescent="0.2">
      <c r="B56" s="49"/>
      <c r="C56" s="49"/>
      <c r="D56" s="49"/>
      <c r="E56" s="61"/>
      <c r="F56" s="61"/>
      <c r="G56" s="49"/>
      <c r="H56" s="54"/>
      <c r="I56" s="47"/>
    </row>
    <row r="57" spans="1:9" x14ac:dyDescent="0.2">
      <c r="B57" s="49" t="s">
        <v>11</v>
      </c>
      <c r="C57" s="64" t="s">
        <v>49</v>
      </c>
      <c r="D57" s="64" t="s">
        <v>49</v>
      </c>
      <c r="E57" s="52">
        <v>0</v>
      </c>
      <c r="F57" s="53">
        <v>0</v>
      </c>
      <c r="G57" s="49"/>
      <c r="H57" s="54">
        <f>F57/$F$59</f>
        <v>0</v>
      </c>
      <c r="I57" s="55"/>
    </row>
    <row r="59" spans="1:9" x14ac:dyDescent="0.2">
      <c r="D59" s="65" t="s">
        <v>26</v>
      </c>
      <c r="E59" s="66"/>
      <c r="F59" s="66">
        <f>SUM(F32:F58)-F39-F48</f>
        <v>40.950000000000017</v>
      </c>
      <c r="G59" s="49"/>
      <c r="H59" s="54">
        <f>SUM(H32:H58)</f>
        <v>0.99999999999999956</v>
      </c>
    </row>
    <row r="65" spans="2:12" ht="17" thickBot="1" x14ac:dyDescent="0.25"/>
    <row r="66" spans="2:12" x14ac:dyDescent="0.2">
      <c r="B66" s="67"/>
      <c r="C66" s="68"/>
      <c r="D66" s="68"/>
      <c r="E66" s="68"/>
      <c r="F66" s="69"/>
      <c r="H66" s="67"/>
      <c r="I66" s="68"/>
      <c r="J66" s="68"/>
      <c r="K66" s="68"/>
      <c r="L66" s="69"/>
    </row>
    <row r="67" spans="2:12" x14ac:dyDescent="0.2">
      <c r="B67" s="70"/>
      <c r="F67" s="71"/>
      <c r="H67" s="70"/>
      <c r="L67" s="71"/>
    </row>
    <row r="68" spans="2:12" x14ac:dyDescent="0.2">
      <c r="B68" s="70"/>
      <c r="F68" s="71"/>
      <c r="H68" s="70"/>
      <c r="L68" s="71"/>
    </row>
    <row r="69" spans="2:12" x14ac:dyDescent="0.2">
      <c r="B69" s="70"/>
      <c r="F69" s="71"/>
      <c r="H69" s="70"/>
      <c r="L69" s="71"/>
    </row>
    <row r="70" spans="2:12" x14ac:dyDescent="0.2">
      <c r="B70" s="70"/>
      <c r="F70" s="71"/>
      <c r="H70" s="70"/>
      <c r="L70" s="71"/>
    </row>
    <row r="71" spans="2:12" x14ac:dyDescent="0.2">
      <c r="B71" s="70"/>
      <c r="F71" s="71"/>
      <c r="H71" s="70"/>
      <c r="L71" s="71"/>
    </row>
    <row r="72" spans="2:12" x14ac:dyDescent="0.2">
      <c r="B72" s="70"/>
      <c r="F72" s="71"/>
      <c r="H72" s="70"/>
      <c r="L72" s="71"/>
    </row>
    <row r="73" spans="2:12" x14ac:dyDescent="0.2">
      <c r="B73" s="70"/>
      <c r="F73" s="71"/>
      <c r="H73" s="70"/>
      <c r="L73" s="71"/>
    </row>
    <row r="74" spans="2:12" x14ac:dyDescent="0.2">
      <c r="B74" s="70"/>
      <c r="F74" s="71"/>
      <c r="H74" s="70"/>
      <c r="L74" s="71"/>
    </row>
    <row r="75" spans="2:12" x14ac:dyDescent="0.2">
      <c r="B75" s="70"/>
      <c r="F75" s="71"/>
      <c r="H75" s="70"/>
      <c r="L75" s="71"/>
    </row>
    <row r="76" spans="2:12" x14ac:dyDescent="0.2">
      <c r="B76" s="70"/>
      <c r="F76" s="71"/>
      <c r="H76" s="70"/>
      <c r="L76" s="71"/>
    </row>
    <row r="77" spans="2:12" x14ac:dyDescent="0.2">
      <c r="B77" s="70"/>
      <c r="F77" s="71"/>
      <c r="H77" s="70"/>
      <c r="L77" s="71"/>
    </row>
    <row r="78" spans="2:12" x14ac:dyDescent="0.2">
      <c r="B78" s="70"/>
      <c r="F78" s="71"/>
      <c r="H78" s="70"/>
      <c r="L78" s="71"/>
    </row>
    <row r="79" spans="2:12" x14ac:dyDescent="0.2">
      <c r="B79" s="70"/>
      <c r="F79" s="71"/>
      <c r="H79" s="70"/>
      <c r="L79" s="71"/>
    </row>
    <row r="80" spans="2:12" x14ac:dyDescent="0.2">
      <c r="B80" s="70"/>
      <c r="F80" s="71"/>
      <c r="H80" s="70"/>
      <c r="L80" s="71"/>
    </row>
    <row r="81" spans="2:12" x14ac:dyDescent="0.2">
      <c r="B81" s="70"/>
      <c r="F81" s="71"/>
      <c r="H81" s="70"/>
      <c r="L81" s="71"/>
    </row>
    <row r="82" spans="2:12" x14ac:dyDescent="0.2">
      <c r="B82" s="70"/>
      <c r="F82" s="71"/>
      <c r="H82" s="70"/>
      <c r="L82" s="71"/>
    </row>
    <row r="83" spans="2:12" x14ac:dyDescent="0.2">
      <c r="B83" s="70"/>
      <c r="F83" s="71"/>
      <c r="H83" s="70"/>
      <c r="L83" s="71"/>
    </row>
    <row r="84" spans="2:12" x14ac:dyDescent="0.2">
      <c r="B84" s="70"/>
      <c r="F84" s="71"/>
      <c r="H84" s="70"/>
      <c r="L84" s="71"/>
    </row>
    <row r="85" spans="2:12" x14ac:dyDescent="0.2">
      <c r="B85" s="70"/>
      <c r="F85" s="71"/>
      <c r="H85" s="70"/>
      <c r="L85" s="71"/>
    </row>
    <row r="86" spans="2:12" x14ac:dyDescent="0.2">
      <c r="B86" s="70"/>
      <c r="F86" s="71"/>
      <c r="H86" s="70"/>
      <c r="L86" s="71"/>
    </row>
    <row r="87" spans="2:12" x14ac:dyDescent="0.2">
      <c r="B87" s="70"/>
      <c r="F87" s="71"/>
      <c r="H87" s="70"/>
      <c r="L87" s="71"/>
    </row>
    <row r="88" spans="2:12" x14ac:dyDescent="0.2">
      <c r="B88" s="70"/>
      <c r="F88" s="71"/>
      <c r="H88" s="70"/>
      <c r="L88" s="71"/>
    </row>
    <row r="89" spans="2:12" x14ac:dyDescent="0.2">
      <c r="B89" s="70"/>
      <c r="F89" s="71"/>
      <c r="H89" s="70"/>
      <c r="L89" s="71"/>
    </row>
    <row r="90" spans="2:12" x14ac:dyDescent="0.2">
      <c r="B90" s="70"/>
      <c r="F90" s="71"/>
      <c r="H90" s="70"/>
      <c r="L90" s="71"/>
    </row>
    <row r="91" spans="2:12" x14ac:dyDescent="0.2">
      <c r="B91" s="70"/>
      <c r="F91" s="71"/>
      <c r="H91" s="70"/>
      <c r="L91" s="71"/>
    </row>
    <row r="92" spans="2:12" x14ac:dyDescent="0.2">
      <c r="B92" s="70"/>
      <c r="F92" s="71"/>
      <c r="H92" s="70"/>
      <c r="L92" s="71"/>
    </row>
    <row r="93" spans="2:12" x14ac:dyDescent="0.2">
      <c r="B93" s="70"/>
      <c r="F93" s="71"/>
      <c r="H93" s="70"/>
      <c r="L93" s="71"/>
    </row>
    <row r="94" spans="2:12" x14ac:dyDescent="0.2">
      <c r="B94" s="70"/>
      <c r="F94" s="71"/>
      <c r="H94" s="70"/>
      <c r="L94" s="71"/>
    </row>
    <row r="95" spans="2:12" x14ac:dyDescent="0.2">
      <c r="B95" s="70"/>
      <c r="F95" s="71"/>
      <c r="H95" s="70"/>
      <c r="L95" s="71"/>
    </row>
    <row r="96" spans="2:12" x14ac:dyDescent="0.2">
      <c r="B96" s="70"/>
      <c r="F96" s="71"/>
      <c r="H96" s="70"/>
      <c r="L96" s="71"/>
    </row>
    <row r="97" spans="2:12" x14ac:dyDescent="0.2">
      <c r="B97" s="70"/>
      <c r="F97" s="71"/>
      <c r="H97" s="70"/>
      <c r="L97" s="71"/>
    </row>
    <row r="98" spans="2:12" x14ac:dyDescent="0.2">
      <c r="B98" s="70"/>
      <c r="F98" s="71"/>
      <c r="H98" s="70"/>
      <c r="L98" s="71"/>
    </row>
    <row r="99" spans="2:12" x14ac:dyDescent="0.2">
      <c r="B99" s="70"/>
      <c r="F99" s="71"/>
      <c r="H99" s="70"/>
      <c r="L99" s="71"/>
    </row>
    <row r="100" spans="2:12" x14ac:dyDescent="0.2">
      <c r="B100" s="70"/>
      <c r="F100" s="71"/>
      <c r="H100" s="70"/>
      <c r="L100" s="71"/>
    </row>
    <row r="101" spans="2:12" x14ac:dyDescent="0.2">
      <c r="B101" s="70"/>
      <c r="F101" s="71"/>
      <c r="H101" s="70"/>
      <c r="L101" s="71"/>
    </row>
    <row r="102" spans="2:12" x14ac:dyDescent="0.2">
      <c r="B102" s="70"/>
      <c r="F102" s="71"/>
      <c r="H102" s="70"/>
      <c r="L102" s="71"/>
    </row>
    <row r="103" spans="2:12" x14ac:dyDescent="0.2">
      <c r="B103" s="70"/>
      <c r="F103" s="71"/>
      <c r="H103" s="70"/>
      <c r="L103" s="71"/>
    </row>
    <row r="104" spans="2:12" x14ac:dyDescent="0.2">
      <c r="B104" s="70"/>
      <c r="F104" s="71"/>
      <c r="H104" s="70"/>
      <c r="L104" s="71"/>
    </row>
    <row r="105" spans="2:12" x14ac:dyDescent="0.2">
      <c r="B105" s="70"/>
      <c r="F105" s="71"/>
      <c r="H105" s="70"/>
      <c r="L105" s="71"/>
    </row>
    <row r="106" spans="2:12" x14ac:dyDescent="0.2">
      <c r="B106" s="70"/>
      <c r="F106" s="71"/>
      <c r="H106" s="70"/>
      <c r="L106" s="71"/>
    </row>
    <row r="107" spans="2:12" ht="17" thickBot="1" x14ac:dyDescent="0.25">
      <c r="B107" s="72"/>
      <c r="C107" s="73"/>
      <c r="D107" s="73"/>
      <c r="E107" s="73"/>
      <c r="F107" s="74"/>
      <c r="H107" s="72"/>
      <c r="I107" s="73"/>
      <c r="J107" s="73"/>
      <c r="K107" s="73"/>
      <c r="L107" s="74"/>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25" right="0.25" top="0.75" bottom="0.75" header="0.3" footer="0.3"/>
  <pageSetup paperSize="9" scale="24" fitToHeight="0" orientation="landscape" horizontalDpi="4294967293" verticalDpi="0" r:id="rId1"/>
  <rowBreaks count="1" manualBreakCount="1">
    <brk id="60" max="16383" man="1"/>
  </rowBreaks>
  <colBreaks count="1" manualBreakCount="1">
    <brk id="16" max="10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8" ma:contentTypeDescription="Create a new document." ma:contentTypeScope="" ma:versionID="19c24aec686c50773715714871e899d7">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7e5cae673d404ccfa63d07ae6eea2aed"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84F0B7-EB3A-4872-A039-3A3A8C641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2A6C5-21C6-4768-B8B5-B7015FF76620}">
  <ds:schemaRef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288486f9-a0c4-4f1e-b03c-0f534a47a511"/>
    <ds:schemaRef ds:uri="http://schemas.microsoft.com/office/2006/documentManagement/types"/>
    <ds:schemaRef ds:uri="a1a10eef-9c42-4a44-8ef1-8d0198e5cb1a"/>
    <ds:schemaRef ds:uri="http://purl.org/dc/terms/"/>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cp:lastPrinted>2024-01-19T10:07:06Z</cp:lastPrinted>
  <dcterms:created xsi:type="dcterms:W3CDTF">2022-10-23T06:04:05Z</dcterms:created>
  <dcterms:modified xsi:type="dcterms:W3CDTF">2024-01-22T09:16:47Z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