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carters/Library/CloudStorage/Box-Box/Projects/80249 - M&amp;G Annual Investment Conference, The Londoner, January 2024/98 - Concept Document &amp; Proposals/"/>
    </mc:Choice>
  </mc:AlternateContent>
  <xr:revisionPtr revIDLastSave="230" documentId="8_{EE29F08D-8C55-924A-87CA-CB0DBA6D9C9A}" xr6:coauthVersionLast="47" xr6:coauthVersionMax="47" xr10:uidLastSave="{6E590E6D-9D42-4149-AC70-8D135EAB9F14}"/>
  <bookViews>
    <workbookView xWindow="0" yWindow="760" windowWidth="30240" windowHeight="17680" xr2:uid="{68C4651C-7B44-4B37-9BD7-BEB4AAF761E4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4" i="1" l="1"/>
  <c r="G188" i="1"/>
  <c r="G118" i="1"/>
  <c r="G30" i="1"/>
  <c r="G132" i="1"/>
  <c r="G124" i="1"/>
  <c r="G128" i="1"/>
  <c r="G98" i="1"/>
  <c r="G104" i="1"/>
  <c r="G110" i="1"/>
  <c r="G86" i="1"/>
  <c r="G92" i="1"/>
  <c r="G74" i="1"/>
  <c r="G80" i="1"/>
  <c r="G67" i="1"/>
  <c r="G73" i="1"/>
  <c r="G61" i="1"/>
  <c r="G55" i="1"/>
  <c r="G186" i="1"/>
  <c r="G178" i="1"/>
  <c r="G180" i="1"/>
  <c r="G182" i="1"/>
  <c r="G168" i="1"/>
  <c r="G154" i="1"/>
  <c r="G158" i="1"/>
  <c r="G159" i="1"/>
  <c r="G150" i="1"/>
  <c r="G151" i="1"/>
  <c r="G152" i="1"/>
  <c r="G140" i="1"/>
  <c r="G142" i="1"/>
  <c r="G143" i="1"/>
  <c r="G144" i="1"/>
  <c r="G139" i="1"/>
  <c r="G193" i="1"/>
  <c r="G192" i="1"/>
  <c r="G191" i="1"/>
  <c r="G190" i="1"/>
  <c r="G195" i="1" s="1"/>
  <c r="G196" i="1" s="1"/>
  <c r="F79" i="1"/>
  <c r="G79" i="1" s="1"/>
  <c r="F44" i="1"/>
  <c r="G44" i="1" s="1"/>
  <c r="F27" i="1"/>
  <c r="G26" i="1"/>
  <c r="G25" i="1"/>
  <c r="G27" i="1" l="1"/>
  <c r="G28" i="1" s="1"/>
  <c r="F115" i="1"/>
  <c r="G115" i="1" s="1"/>
  <c r="F114" i="1"/>
  <c r="G114" i="1" s="1"/>
  <c r="F113" i="1"/>
  <c r="G113" i="1" s="1"/>
  <c r="F112" i="1"/>
  <c r="G112" i="1" s="1"/>
  <c r="F111" i="1"/>
  <c r="G111" i="1" s="1"/>
  <c r="F109" i="1"/>
  <c r="G109" i="1" s="1"/>
  <c r="F108" i="1"/>
  <c r="G108" i="1" s="1"/>
  <c r="F107" i="1"/>
  <c r="G107" i="1" s="1"/>
  <c r="F106" i="1"/>
  <c r="G106" i="1" s="1"/>
  <c r="F105" i="1"/>
  <c r="G105" i="1" s="1"/>
  <c r="F103" i="1"/>
  <c r="G103" i="1" s="1"/>
  <c r="F102" i="1"/>
  <c r="G102" i="1" s="1"/>
  <c r="F101" i="1"/>
  <c r="G101" i="1" s="1"/>
  <c r="F100" i="1"/>
  <c r="G100" i="1" s="1"/>
  <c r="F99" i="1"/>
  <c r="G99" i="1" s="1"/>
  <c r="F97" i="1"/>
  <c r="G97" i="1" s="1"/>
  <c r="F96" i="1"/>
  <c r="G96" i="1" s="1"/>
  <c r="F95" i="1"/>
  <c r="G95" i="1" s="1"/>
  <c r="F94" i="1"/>
  <c r="G94" i="1" s="1"/>
  <c r="F93" i="1"/>
  <c r="G93" i="1" s="1"/>
  <c r="F91" i="1"/>
  <c r="G91" i="1" s="1"/>
  <c r="F90" i="1"/>
  <c r="G90" i="1" s="1"/>
  <c r="F89" i="1"/>
  <c r="G89" i="1" s="1"/>
  <c r="F88" i="1"/>
  <c r="G88" i="1" s="1"/>
  <c r="F87" i="1"/>
  <c r="G87" i="1" s="1"/>
  <c r="F85" i="1"/>
  <c r="G85" i="1" s="1"/>
  <c r="F84" i="1"/>
  <c r="G84" i="1" s="1"/>
  <c r="F83" i="1"/>
  <c r="G83" i="1" s="1"/>
  <c r="F82" i="1"/>
  <c r="G82" i="1" s="1"/>
  <c r="F81" i="1"/>
  <c r="G81" i="1" s="1"/>
  <c r="F78" i="1"/>
  <c r="G78" i="1" s="1"/>
  <c r="F77" i="1"/>
  <c r="G77" i="1" s="1"/>
  <c r="F76" i="1"/>
  <c r="G76" i="1" s="1"/>
  <c r="F75" i="1"/>
  <c r="G75" i="1" s="1"/>
  <c r="F72" i="1"/>
  <c r="G72" i="1" s="1"/>
  <c r="F71" i="1"/>
  <c r="G71" i="1" s="1"/>
  <c r="F70" i="1"/>
  <c r="G70" i="1" s="1"/>
  <c r="F69" i="1"/>
  <c r="G69" i="1" s="1"/>
  <c r="F68" i="1"/>
  <c r="G68" i="1" s="1"/>
  <c r="F66" i="1"/>
  <c r="G66" i="1" s="1"/>
  <c r="F65" i="1"/>
  <c r="G65" i="1" s="1"/>
  <c r="F64" i="1"/>
  <c r="G64" i="1" s="1"/>
  <c r="F63" i="1"/>
  <c r="G63" i="1" s="1"/>
  <c r="F62" i="1"/>
  <c r="G62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8" i="1"/>
  <c r="G38" i="1" s="1"/>
  <c r="F36" i="1"/>
  <c r="G36" i="1" s="1"/>
  <c r="F35" i="1"/>
  <c r="G35" i="1" s="1"/>
  <c r="F34" i="1"/>
  <c r="G34" i="1" s="1"/>
  <c r="F33" i="1"/>
  <c r="G33" i="1" s="1"/>
  <c r="F32" i="1"/>
  <c r="G32" i="1" s="1"/>
  <c r="F21" i="1"/>
  <c r="G21" i="1" s="1"/>
  <c r="F20" i="1"/>
  <c r="G20" i="1" s="1"/>
  <c r="F17" i="1"/>
  <c r="G17" i="1" s="1"/>
  <c r="F16" i="1"/>
  <c r="G16" i="1" s="1"/>
  <c r="G18" i="1" s="1"/>
  <c r="F12" i="1"/>
  <c r="G12" i="1" s="1"/>
  <c r="F11" i="1"/>
  <c r="F184" i="1"/>
  <c r="F175" i="1"/>
  <c r="G175" i="1" s="1"/>
  <c r="F174" i="1"/>
  <c r="G174" i="1" s="1"/>
  <c r="G176" i="1" s="1"/>
  <c r="F172" i="1"/>
  <c r="G172" i="1" s="1"/>
  <c r="F171" i="1"/>
  <c r="G171" i="1" s="1"/>
  <c r="F166" i="1"/>
  <c r="G166" i="1" s="1"/>
  <c r="F164" i="1"/>
  <c r="G164" i="1" s="1"/>
  <c r="F163" i="1"/>
  <c r="G163" i="1" s="1"/>
  <c r="G165" i="1" s="1"/>
  <c r="F156" i="1"/>
  <c r="G156" i="1" s="1"/>
  <c r="F155" i="1"/>
  <c r="G155" i="1" s="1"/>
  <c r="G157" i="1" s="1"/>
  <c r="F148" i="1"/>
  <c r="G148" i="1" s="1"/>
  <c r="F146" i="1"/>
  <c r="G146" i="1" s="1"/>
  <c r="F137" i="1"/>
  <c r="G137" i="1" s="1"/>
  <c r="F135" i="1"/>
  <c r="G135" i="1" s="1"/>
  <c r="F134" i="1"/>
  <c r="G134" i="1" s="1"/>
  <c r="F133" i="1"/>
  <c r="G133" i="1" s="1"/>
  <c r="F131" i="1"/>
  <c r="G131" i="1" s="1"/>
  <c r="F130" i="1"/>
  <c r="G130" i="1" s="1"/>
  <c r="F129" i="1"/>
  <c r="G129" i="1" s="1"/>
  <c r="F127" i="1"/>
  <c r="G127" i="1" s="1"/>
  <c r="F126" i="1"/>
  <c r="G126" i="1" s="1"/>
  <c r="F125" i="1"/>
  <c r="G125" i="1" s="1"/>
  <c r="F123" i="1"/>
  <c r="G123" i="1" s="1"/>
  <c r="H123" i="1" s="1"/>
  <c r="F122" i="1"/>
  <c r="G122" i="1" s="1"/>
  <c r="H122" i="1" s="1"/>
  <c r="F121" i="1"/>
  <c r="G121" i="1" s="1"/>
  <c r="H121" i="1" s="1"/>
  <c r="H124" i="1" s="1"/>
  <c r="H7" i="1"/>
  <c r="F7" i="1"/>
  <c r="G7" i="1" s="1"/>
  <c r="H6" i="1"/>
  <c r="F6" i="1"/>
  <c r="G6" i="1" s="1"/>
  <c r="H5" i="1"/>
  <c r="F5" i="1"/>
  <c r="G5" i="1" s="1"/>
  <c r="G116" i="1" l="1"/>
  <c r="G173" i="1"/>
  <c r="F13" i="1"/>
  <c r="G11" i="1"/>
  <c r="G13" i="1" s="1"/>
  <c r="F18" i="1"/>
  <c r="F22" i="1"/>
  <c r="G22" i="1" s="1"/>
  <c r="G23" i="1" s="1"/>
  <c r="F8" i="1"/>
  <c r="G8" i="1"/>
</calcChain>
</file>

<file path=xl/sharedStrings.xml><?xml version="1.0" encoding="utf-8"?>
<sst xmlns="http://schemas.openxmlformats.org/spreadsheetml/2006/main" count="86" uniqueCount="79">
  <si>
    <t>Branding map costs: AIF 2024</t>
  </si>
  <si>
    <t>Vinyls mark up (1.20%)</t>
  </si>
  <si>
    <t>Supplier cost</t>
  </si>
  <si>
    <t>BSG charge</t>
  </si>
  <si>
    <t xml:space="preserve">Reg windows back (Conceirge) </t>
  </si>
  <si>
    <t>W(m)</t>
  </si>
  <si>
    <t>H(m)</t>
  </si>
  <si>
    <t>Optically Clear</t>
  </si>
  <si>
    <t>White vinyl</t>
  </si>
  <si>
    <t>Left Window</t>
  </si>
  <si>
    <t>TOTAL</t>
  </si>
  <si>
    <t xml:space="preserve">Reg windows left of column (Middle windows) </t>
  </si>
  <si>
    <t>Cut Vinyl Logos</t>
  </si>
  <si>
    <t>Left</t>
  </si>
  <si>
    <t>Right</t>
  </si>
  <si>
    <t>Reg windows right of column (Column)</t>
  </si>
  <si>
    <t xml:space="preserve">Left </t>
  </si>
  <si>
    <t>MISSING ON BM</t>
  </si>
  <si>
    <t>Added in v2 to the client</t>
  </si>
  <si>
    <t>Doors</t>
  </si>
  <si>
    <t>What is this cost for?</t>
  </si>
  <si>
    <t xml:space="preserve">What is this cost for? </t>
  </si>
  <si>
    <t>Frames ???</t>
  </si>
  <si>
    <t>Client requested a smaller frame, see cost below</t>
  </si>
  <si>
    <t>TFS frame, registration area</t>
  </si>
  <si>
    <t>Mirror Wall</t>
  </si>
  <si>
    <t>Left Section</t>
  </si>
  <si>
    <t xml:space="preserve"> </t>
  </si>
  <si>
    <t>Middle section</t>
  </si>
  <si>
    <t>Client requested cost for 50% coverage, see cost below</t>
  </si>
  <si>
    <t>50% mirrors estimate</t>
  </si>
  <si>
    <t xml:space="preserve">FOR TWO </t>
  </si>
  <si>
    <t>Wooden Panel - FOR ONE</t>
  </si>
  <si>
    <t>Around doors opposite mirror wall</t>
  </si>
  <si>
    <t>Option as strip</t>
  </si>
  <si>
    <t xml:space="preserve">2nd set </t>
  </si>
  <si>
    <t>REMOVED AS OPTION</t>
  </si>
  <si>
    <t>Welcome vinyl (Above Door vinyl)</t>
  </si>
  <si>
    <t xml:space="preserve">price for 1 </t>
  </si>
  <si>
    <t>7 sets of digital signs</t>
  </si>
  <si>
    <t>Price for 7</t>
  </si>
  <si>
    <t>£250 per unit cost to us</t>
  </si>
  <si>
    <t>wrapped with vinyl</t>
  </si>
  <si>
    <t>Cut vinyl logos for the staircase (Cut Vinyls)</t>
  </si>
  <si>
    <t>Price for 20</t>
  </si>
  <si>
    <t>300 x 300 cut vinyls for the staircase</t>
  </si>
  <si>
    <t>Ampersand cafe &amp; on front of the bar (Bar Vinyl)</t>
  </si>
  <si>
    <t>Ampersand cafe wall large &amp; (Cut Vinyl Logo)</t>
  </si>
  <si>
    <t>Ampersand cafe backbar (Vinyl to boxes)</t>
  </si>
  <si>
    <t>Price for 3</t>
  </si>
  <si>
    <t>Ampersand cafe (A4 cut vinyl text)</t>
  </si>
  <si>
    <t>Price for 4</t>
  </si>
  <si>
    <t>Ampersand cafe (Pillars around entrance to Café)</t>
  </si>
  <si>
    <t>Interactive wall (MDF Frame)</t>
  </si>
  <si>
    <t>ONLY 3m size  INC IN TOTAL</t>
  </si>
  <si>
    <t>Ballroom entrance (Doors Left Side)</t>
  </si>
  <si>
    <t>Left and right side of left hand doors</t>
  </si>
  <si>
    <t xml:space="preserve">Doors full width cut vinyl </t>
  </si>
  <si>
    <t>Ballroom entrance, central wall (Freestanding wall cut around tv)</t>
  </si>
  <si>
    <t>Ballroom entrance (Doors right side)</t>
  </si>
  <si>
    <t>Circle signs to cover existing signage</t>
  </si>
  <si>
    <t>300mm dia</t>
  </si>
  <si>
    <t>REMOVED BY CLIENT</t>
  </si>
  <si>
    <t>Door Numbers</t>
  </si>
  <si>
    <t>Wedge Bases</t>
  </si>
  <si>
    <t>Price for 2</t>
  </si>
  <si>
    <t>Vinyl to wooden panel directing to other rooms</t>
  </si>
  <si>
    <t>Cloaks and restroom vinyls</t>
  </si>
  <si>
    <t>price for 4 = £86</t>
  </si>
  <si>
    <t>Install</t>
  </si>
  <si>
    <t>SERVICES AT 15% MARK UP</t>
  </si>
  <si>
    <t>Changeover</t>
  </si>
  <si>
    <t>Derig</t>
  </si>
  <si>
    <t>Full Survey / artwork and PM support</t>
  </si>
  <si>
    <t xml:space="preserve">Contingency </t>
  </si>
  <si>
    <t>?</t>
  </si>
  <si>
    <t xml:space="preserve">TOTAL inc services </t>
  </si>
  <si>
    <t>Price based on optically clear vinyl to first elements and larger MDF Frame</t>
  </si>
  <si>
    <t>Price based on white vinyl to outside of windows on first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</si>
</sst>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2" fillId="3" borderId="0" xfId="0" applyFont="1" applyFill="1"/>
    <xf numFmtId="164" fontId="2" fillId="3" borderId="0" xfId="1" applyNumberFormat="1" applyFont="1" applyFill="1"/>
    <xf numFmtId="164" fontId="1" fillId="4" borderId="0" xfId="1" applyNumberFormat="1" applyFont="1" applyFill="1"/>
    <xf numFmtId="164" fontId="0" fillId="4" borderId="0" xfId="1" applyNumberFormat="1" applyFont="1" applyFill="1"/>
    <xf numFmtId="0" fontId="2" fillId="0" borderId="0" xfId="0" applyFont="1"/>
    <xf numFmtId="2" fontId="0" fillId="0" borderId="0" xfId="0" applyNumberFormat="1"/>
    <xf numFmtId="2" fontId="2" fillId="2" borderId="0" xfId="0" applyNumberFormat="1" applyFont="1" applyFill="1"/>
    <xf numFmtId="2" fontId="2" fillId="3" borderId="0" xfId="0" applyNumberFormat="1" applyFont="1" applyFill="1"/>
    <xf numFmtId="0" fontId="0" fillId="0" borderId="1" xfId="0" applyBorder="1"/>
    <xf numFmtId="164" fontId="0" fillId="0" borderId="1" xfId="1" applyNumberFormat="1" applyFont="1" applyBorder="1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2" fontId="0" fillId="0" borderId="8" xfId="0" applyNumberFormat="1" applyBorder="1"/>
    <xf numFmtId="0" fontId="0" fillId="0" borderId="8" xfId="0" applyBorder="1"/>
    <xf numFmtId="164" fontId="0" fillId="0" borderId="8" xfId="1" applyNumberFormat="1" applyFont="1" applyBorder="1"/>
    <xf numFmtId="164" fontId="0" fillId="2" borderId="9" xfId="1" applyNumberFormat="1" applyFont="1" applyFill="1" applyBorder="1"/>
    <xf numFmtId="0" fontId="0" fillId="0" borderId="2" xfId="0" applyBorder="1" applyAlignment="1">
      <alignment wrapText="1"/>
    </xf>
    <xf numFmtId="2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164" fontId="0" fillId="0" borderId="0" xfId="1" applyNumberFormat="1" applyFont="1" applyBorder="1"/>
    <xf numFmtId="164" fontId="0" fillId="5" borderId="0" xfId="1" applyNumberFormat="1" applyFont="1" applyFill="1" applyBorder="1"/>
    <xf numFmtId="164" fontId="0" fillId="6" borderId="0" xfId="1" applyNumberFormat="1" applyFont="1" applyFill="1"/>
    <xf numFmtId="0" fontId="0" fillId="7" borderId="0" xfId="0" applyFill="1"/>
    <xf numFmtId="2" fontId="0" fillId="7" borderId="0" xfId="0" applyNumberFormat="1" applyFill="1"/>
    <xf numFmtId="164" fontId="0" fillId="7" borderId="0" xfId="1" applyNumberFormat="1" applyFont="1" applyFill="1"/>
    <xf numFmtId="0" fontId="0" fillId="5" borderId="0" xfId="0" applyFill="1"/>
    <xf numFmtId="2" fontId="0" fillId="5" borderId="0" xfId="0" applyNumberFormat="1" applyFill="1"/>
    <xf numFmtId="164" fontId="0" fillId="5" borderId="0" xfId="1" applyNumberFormat="1" applyFont="1" applyFill="1"/>
    <xf numFmtId="0" fontId="0" fillId="5" borderId="10" xfId="0" applyFill="1" applyBorder="1"/>
    <xf numFmtId="2" fontId="0" fillId="5" borderId="11" xfId="0" applyNumberFormat="1" applyFill="1" applyBorder="1"/>
    <xf numFmtId="0" fontId="0" fillId="5" borderId="11" xfId="0" applyFill="1" applyBorder="1"/>
    <xf numFmtId="164" fontId="0" fillId="5" borderId="11" xfId="1" applyNumberFormat="1" applyFont="1" applyFill="1" applyBorder="1"/>
    <xf numFmtId="164" fontId="0" fillId="2" borderId="12" xfId="1" applyNumberFormat="1" applyFont="1" applyFill="1" applyBorder="1"/>
    <xf numFmtId="0" fontId="0" fillId="8" borderId="2" xfId="0" applyFill="1" applyBorder="1"/>
    <xf numFmtId="2" fontId="0" fillId="8" borderId="3" xfId="0" applyNumberFormat="1" applyFill="1" applyBorder="1"/>
    <xf numFmtId="0" fontId="0" fillId="8" borderId="3" xfId="0" applyFill="1" applyBorder="1"/>
    <xf numFmtId="164" fontId="0" fillId="8" borderId="3" xfId="1" applyNumberFormat="1" applyFont="1" applyFill="1" applyBorder="1"/>
    <xf numFmtId="164" fontId="0" fillId="8" borderId="4" xfId="1" applyNumberFormat="1" applyFont="1" applyFill="1" applyBorder="1"/>
    <xf numFmtId="0" fontId="0" fillId="8" borderId="5" xfId="0" applyFill="1" applyBorder="1"/>
    <xf numFmtId="2" fontId="0" fillId="8" borderId="1" xfId="0" applyNumberFormat="1" applyFill="1" applyBorder="1"/>
    <xf numFmtId="0" fontId="0" fillId="8" borderId="1" xfId="0" applyFill="1" applyBorder="1"/>
    <xf numFmtId="164" fontId="0" fillId="8" borderId="1" xfId="1" applyNumberFormat="1" applyFont="1" applyFill="1" applyBorder="1"/>
    <xf numFmtId="164" fontId="0" fillId="8" borderId="6" xfId="1" applyNumberFormat="1" applyFont="1" applyFill="1" applyBorder="1"/>
    <xf numFmtId="0" fontId="0" fillId="8" borderId="7" xfId="0" applyFill="1" applyBorder="1"/>
    <xf numFmtId="2" fontId="0" fillId="8" borderId="8" xfId="0" applyNumberFormat="1" applyFill="1" applyBorder="1"/>
    <xf numFmtId="0" fontId="0" fillId="8" borderId="8" xfId="0" applyFill="1" applyBorder="1"/>
    <xf numFmtId="164" fontId="0" fillId="8" borderId="8" xfId="1" applyNumberFormat="1" applyFont="1" applyFill="1" applyBorder="1"/>
    <xf numFmtId="164" fontId="0" fillId="8" borderId="9" xfId="1" applyNumberFormat="1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0" fontId="0" fillId="0" borderId="10" xfId="0" applyBorder="1"/>
    <xf numFmtId="2" fontId="0" fillId="0" borderId="11" xfId="0" applyNumberFormat="1" applyBorder="1"/>
    <xf numFmtId="0" fontId="0" fillId="0" borderId="11" xfId="0" applyBorder="1"/>
    <xf numFmtId="164" fontId="0" fillId="0" borderId="11" xfId="1" applyNumberFormat="1" applyFont="1" applyBorder="1"/>
    <xf numFmtId="6" fontId="0" fillId="0" borderId="3" xfId="0" applyNumberFormat="1" applyBorder="1"/>
    <xf numFmtId="164" fontId="0" fillId="2" borderId="4" xfId="1" applyNumberFormat="1" applyFont="1" applyFill="1" applyBorder="1"/>
    <xf numFmtId="164" fontId="0" fillId="0" borderId="9" xfId="1" applyNumberFormat="1" applyFont="1" applyBorder="1"/>
    <xf numFmtId="0" fontId="0" fillId="0" borderId="10" xfId="0" applyBorder="1" applyAlignment="1">
      <alignment wrapText="1"/>
    </xf>
    <xf numFmtId="0" fontId="3" fillId="7" borderId="0" xfId="0" applyFont="1" applyFill="1"/>
    <xf numFmtId="6" fontId="0" fillId="0" borderId="11" xfId="0" applyNumberFormat="1" applyBorder="1"/>
    <xf numFmtId="164" fontId="0" fillId="2" borderId="6" xfId="1" applyNumberFormat="1" applyFont="1" applyFill="1" applyBorder="1"/>
    <xf numFmtId="0" fontId="0" fillId="9" borderId="0" xfId="0" applyFill="1"/>
    <xf numFmtId="0" fontId="0" fillId="6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39E9-3F9C-49EA-B13A-46BCA38B09FF}">
  <dimension ref="B1:K200"/>
  <sheetViews>
    <sheetView tabSelected="1" topLeftCell="A179" zoomScale="173" workbookViewId="0">
      <selection activeCell="F189" sqref="F189"/>
    </sheetView>
  </sheetViews>
  <sheetFormatPr defaultColWidth="8.85546875" defaultRowHeight="15"/>
  <cols>
    <col min="1" max="1" width="1.85546875" customWidth="1"/>
    <col min="2" max="2" width="29.28515625" customWidth="1"/>
    <col min="3" max="3" width="5.5703125" style="10" customWidth="1"/>
    <col min="4" max="4" width="5.85546875" customWidth="1"/>
    <col min="5" max="5" width="6.140625" customWidth="1"/>
    <col min="6" max="6" width="15" style="2" customWidth="1"/>
    <col min="7" max="7" width="13.42578125" style="2" customWidth="1"/>
    <col min="8" max="8" width="16.42578125" style="2" customWidth="1"/>
  </cols>
  <sheetData>
    <row r="1" spans="2:11" ht="7.5" customHeight="1"/>
    <row r="2" spans="2:11">
      <c r="B2" s="9" t="s">
        <v>0</v>
      </c>
      <c r="G2" s="2" t="s">
        <v>1</v>
      </c>
    </row>
    <row r="3" spans="2:11">
      <c r="F3" s="2" t="s">
        <v>2</v>
      </c>
      <c r="G3" s="2" t="s">
        <v>3</v>
      </c>
    </row>
    <row r="4" spans="2:11">
      <c r="B4" s="16" t="s">
        <v>4</v>
      </c>
      <c r="C4" s="17" t="s">
        <v>5</v>
      </c>
      <c r="D4" s="18" t="s">
        <v>6</v>
      </c>
      <c r="E4" s="19"/>
      <c r="F4" s="20" t="s">
        <v>7</v>
      </c>
      <c r="G4" s="21"/>
      <c r="H4" s="2" t="s">
        <v>8</v>
      </c>
      <c r="K4" s="1"/>
    </row>
    <row r="5" spans="2:11">
      <c r="B5" s="22" t="s">
        <v>9</v>
      </c>
      <c r="C5" s="15">
        <v>1.33</v>
      </c>
      <c r="D5" s="13">
        <v>3.4</v>
      </c>
      <c r="E5" s="13"/>
      <c r="F5" s="14">
        <f>SUM(C5*D5*75)</f>
        <v>339.15000000000003</v>
      </c>
      <c r="G5" s="23">
        <f>SUM(F5*1.43)</f>
        <v>484.98450000000003</v>
      </c>
      <c r="H5" s="2">
        <f>SUM(D5*C5*40)</f>
        <v>180.88</v>
      </c>
      <c r="K5" s="1"/>
    </row>
    <row r="6" spans="2:11">
      <c r="B6" s="22"/>
      <c r="C6" s="15">
        <v>1.33</v>
      </c>
      <c r="D6" s="13">
        <v>3.4</v>
      </c>
      <c r="E6" s="13"/>
      <c r="F6" s="14">
        <f t="shared" ref="F6:F7" si="0">SUM(C6*D6*75)</f>
        <v>339.15000000000003</v>
      </c>
      <c r="G6" s="23">
        <f t="shared" ref="G6:G7" si="1">SUM(F6*1.43)</f>
        <v>484.98450000000003</v>
      </c>
      <c r="H6" s="2">
        <f t="shared" ref="H6:H7" si="2">SUM(D6*C6*40)</f>
        <v>180.88</v>
      </c>
      <c r="K6" s="1"/>
    </row>
    <row r="7" spans="2:11">
      <c r="B7" s="22"/>
      <c r="C7" s="15">
        <v>1.1499999999999999</v>
      </c>
      <c r="D7" s="13">
        <v>3.4</v>
      </c>
      <c r="E7" s="13"/>
      <c r="F7" s="14">
        <f t="shared" si="0"/>
        <v>293.25</v>
      </c>
      <c r="G7" s="23">
        <f t="shared" si="1"/>
        <v>419.34749999999997</v>
      </c>
      <c r="H7" s="2">
        <f t="shared" si="2"/>
        <v>156.39999999999998</v>
      </c>
      <c r="K7" s="1"/>
    </row>
    <row r="8" spans="2:11">
      <c r="B8" s="24" t="s">
        <v>10</v>
      </c>
      <c r="C8" s="25"/>
      <c r="D8" s="26"/>
      <c r="E8" s="26"/>
      <c r="F8" s="27">
        <f>SUM(F5:F7)</f>
        <v>971.55000000000007</v>
      </c>
      <c r="G8" s="28">
        <f>SUM(G5:G7)</f>
        <v>1389.3164999999999</v>
      </c>
      <c r="I8" s="75"/>
      <c r="K8" s="1"/>
    </row>
    <row r="9" spans="2:11" ht="7.5" customHeight="1"/>
    <row r="10" spans="2:11" ht="30.75">
      <c r="B10" s="29" t="s">
        <v>11</v>
      </c>
      <c r="C10" s="30"/>
      <c r="D10" s="19"/>
      <c r="E10" s="19"/>
      <c r="F10" s="20" t="s">
        <v>12</v>
      </c>
      <c r="G10" s="21"/>
    </row>
    <row r="11" spans="2:11">
      <c r="B11" s="22" t="s">
        <v>13</v>
      </c>
      <c r="C11" s="15">
        <v>1.9</v>
      </c>
      <c r="D11" s="13">
        <v>3.44</v>
      </c>
      <c r="E11" s="13"/>
      <c r="F11" s="14">
        <f>SUM(C11*D11*88)</f>
        <v>575.16800000000001</v>
      </c>
      <c r="G11" s="23">
        <f>SUM(F11*1.43)</f>
        <v>822.49023999999997</v>
      </c>
    </row>
    <row r="12" spans="2:11">
      <c r="B12" s="22" t="s">
        <v>14</v>
      </c>
      <c r="C12" s="15">
        <v>1.9</v>
      </c>
      <c r="D12" s="13">
        <v>3.44</v>
      </c>
      <c r="E12" s="13"/>
      <c r="F12" s="14">
        <f>SUM(C12*D12*88)</f>
        <v>575.16800000000001</v>
      </c>
      <c r="G12" s="23">
        <f>SUM(F12*1.43)</f>
        <v>822.49023999999997</v>
      </c>
    </row>
    <row r="13" spans="2:11">
      <c r="B13" s="24" t="s">
        <v>10</v>
      </c>
      <c r="C13" s="25"/>
      <c r="D13" s="26"/>
      <c r="E13" s="26"/>
      <c r="F13" s="27">
        <f>SUM(F11:F12)</f>
        <v>1150.336</v>
      </c>
      <c r="G13" s="28">
        <f>SUM(G11:G12)</f>
        <v>1644.9804799999999</v>
      </c>
      <c r="I13" s="75"/>
    </row>
    <row r="14" spans="2:11">
      <c r="B14" s="31"/>
      <c r="C14" s="32"/>
      <c r="D14" s="31"/>
      <c r="E14" s="31"/>
      <c r="F14" s="33"/>
      <c r="G14" s="34"/>
    </row>
    <row r="15" spans="2:11" ht="30.75">
      <c r="B15" s="29" t="s">
        <v>15</v>
      </c>
      <c r="C15" s="30"/>
      <c r="D15" s="19"/>
      <c r="E15" s="19"/>
      <c r="F15" s="20"/>
      <c r="G15" s="21"/>
    </row>
    <row r="16" spans="2:11">
      <c r="B16" s="22" t="s">
        <v>16</v>
      </c>
      <c r="C16" s="15">
        <v>1.9</v>
      </c>
      <c r="D16" s="13">
        <v>3.44</v>
      </c>
      <c r="E16" s="13"/>
      <c r="F16" s="14">
        <f>SUM(C16*D16*88)</f>
        <v>575.16800000000001</v>
      </c>
      <c r="G16" s="23">
        <f>SUM(F16*1.43)</f>
        <v>822.49023999999997</v>
      </c>
    </row>
    <row r="17" spans="2:9">
      <c r="B17" s="22" t="s">
        <v>14</v>
      </c>
      <c r="C17" s="15">
        <v>1.99</v>
      </c>
      <c r="D17" s="13">
        <v>3.44</v>
      </c>
      <c r="E17" s="13"/>
      <c r="F17" s="14">
        <f>SUM(C17*D17*88)</f>
        <v>602.41280000000006</v>
      </c>
      <c r="G17" s="23">
        <f>SUM(F17*1.43)</f>
        <v>861.45030400000007</v>
      </c>
    </row>
    <row r="18" spans="2:9">
      <c r="B18" s="24"/>
      <c r="C18" s="25"/>
      <c r="D18" s="26"/>
      <c r="E18" s="26"/>
      <c r="F18" s="27">
        <f>SUM(F16:F17)</f>
        <v>1177.5808000000002</v>
      </c>
      <c r="G18" s="28">
        <f>SUM(G16:G17)</f>
        <v>1683.940544</v>
      </c>
      <c r="H18" s="35" t="s">
        <v>17</v>
      </c>
      <c r="I18" s="75" t="s">
        <v>18</v>
      </c>
    </row>
    <row r="20" spans="2:9">
      <c r="B20" s="16" t="s">
        <v>19</v>
      </c>
      <c r="C20" s="30">
        <v>0.9</v>
      </c>
      <c r="D20" s="19">
        <v>3.15</v>
      </c>
      <c r="E20" s="19"/>
      <c r="F20" s="20">
        <f>SUM(C20*D20*88)</f>
        <v>249.48</v>
      </c>
      <c r="G20" s="21">
        <f>SUM(F20*1.43)</f>
        <v>356.75639999999999</v>
      </c>
      <c r="H20" s="2" t="s">
        <v>20</v>
      </c>
    </row>
    <row r="21" spans="2:9">
      <c r="B21" s="22"/>
      <c r="C21" s="15">
        <v>0.9</v>
      </c>
      <c r="D21" s="13">
        <v>3.15</v>
      </c>
      <c r="E21" s="13"/>
      <c r="F21" s="14">
        <f>SUM(C21*D21*88)</f>
        <v>249.48</v>
      </c>
      <c r="G21" s="23">
        <f>SUM(F21*1.43)</f>
        <v>356.75639999999999</v>
      </c>
      <c r="H21" s="2" t="s">
        <v>21</v>
      </c>
    </row>
    <row r="22" spans="2:9">
      <c r="B22" s="22"/>
      <c r="C22" s="15"/>
      <c r="D22" s="13"/>
      <c r="E22" s="13"/>
      <c r="F22" s="14">
        <f>SUM(F20:F21)</f>
        <v>498.96</v>
      </c>
      <c r="G22" s="23">
        <f>SUM(F22*1.43)</f>
        <v>713.51279999999997</v>
      </c>
    </row>
    <row r="23" spans="2:9">
      <c r="B23" s="24"/>
      <c r="C23" s="25"/>
      <c r="D23" s="26"/>
      <c r="E23" s="26"/>
      <c r="F23" s="27"/>
      <c r="G23" s="28">
        <f>SUM(G20:G22)</f>
        <v>1427.0255999999999</v>
      </c>
      <c r="I23" s="75"/>
    </row>
    <row r="24" spans="2:9">
      <c r="B24" s="31"/>
      <c r="C24" s="32"/>
      <c r="D24" s="31"/>
      <c r="E24" s="31"/>
      <c r="F24" s="33"/>
      <c r="G24" s="34"/>
    </row>
    <row r="25" spans="2:9">
      <c r="B25" s="54" t="s">
        <v>22</v>
      </c>
      <c r="C25" s="53">
        <v>3.4</v>
      </c>
      <c r="D25" s="54">
        <v>4</v>
      </c>
      <c r="E25" s="54"/>
      <c r="F25" s="55">
        <v>1700</v>
      </c>
      <c r="G25" s="55">
        <f>SUM(F25*1.43)</f>
        <v>2431</v>
      </c>
    </row>
    <row r="26" spans="2:9">
      <c r="B26" s="54"/>
      <c r="C26" s="53">
        <v>4</v>
      </c>
      <c r="D26" s="54">
        <v>3</v>
      </c>
      <c r="E26" s="54"/>
      <c r="F26" s="55">
        <v>1600</v>
      </c>
      <c r="G26" s="55">
        <f>SUM(F26*1.43)</f>
        <v>2288</v>
      </c>
    </row>
    <row r="27" spans="2:9">
      <c r="B27" s="54"/>
      <c r="C27" s="53"/>
      <c r="D27" s="54"/>
      <c r="E27" s="54"/>
      <c r="F27" s="55">
        <f>SUM(F25:F26)</f>
        <v>3300</v>
      </c>
      <c r="G27" s="55">
        <f>SUM(G25:G26)</f>
        <v>4719</v>
      </c>
    </row>
    <row r="28" spans="2:9">
      <c r="B28" s="54"/>
      <c r="C28" s="53"/>
      <c r="D28" s="54"/>
      <c r="E28" s="54"/>
      <c r="F28" s="55"/>
      <c r="G28" s="55">
        <f>SUM(G25:G27)</f>
        <v>9438</v>
      </c>
      <c r="H28" s="2" t="s">
        <v>23</v>
      </c>
    </row>
    <row r="29" spans="2:9">
      <c r="B29" s="39"/>
      <c r="C29" s="40"/>
      <c r="D29" s="39"/>
      <c r="E29" s="39"/>
      <c r="F29" s="41"/>
      <c r="G29" s="41"/>
    </row>
    <row r="30" spans="2:9">
      <c r="B30" s="42" t="s">
        <v>24</v>
      </c>
      <c r="C30" s="43">
        <v>4</v>
      </c>
      <c r="D30" s="44">
        <v>1.5</v>
      </c>
      <c r="E30" s="44"/>
      <c r="F30" s="45">
        <v>1300</v>
      </c>
      <c r="G30" s="46">
        <f>F30*1.43</f>
        <v>1859</v>
      </c>
      <c r="I30" s="75"/>
    </row>
    <row r="31" spans="2:9">
      <c r="B31" s="39"/>
      <c r="C31" s="40"/>
      <c r="D31" s="39"/>
      <c r="E31" s="39"/>
      <c r="F31" s="41"/>
      <c r="G31" s="41"/>
    </row>
    <row r="32" spans="2:9">
      <c r="B32" s="47" t="s">
        <v>25</v>
      </c>
      <c r="C32" s="48">
        <v>0.45</v>
      </c>
      <c r="D32" s="49">
        <v>0.54</v>
      </c>
      <c r="E32" s="49"/>
      <c r="F32" s="50">
        <f t="shared" ref="F32:F36" si="3">SUM(C32*D32*88)</f>
        <v>21.384</v>
      </c>
      <c r="G32" s="51">
        <f>SUM(F32*1.43)</f>
        <v>30.57912</v>
      </c>
    </row>
    <row r="33" spans="2:7">
      <c r="B33" s="52" t="s">
        <v>26</v>
      </c>
      <c r="C33" s="53">
        <v>0.45</v>
      </c>
      <c r="D33" s="54">
        <v>0.433</v>
      </c>
      <c r="E33" s="54"/>
      <c r="F33" s="55">
        <f t="shared" si="3"/>
        <v>17.146799999999999</v>
      </c>
      <c r="G33" s="56">
        <f t="shared" ref="G33:G36" si="4">SUM(F33*1.43)</f>
        <v>24.519923999999996</v>
      </c>
    </row>
    <row r="34" spans="2:7">
      <c r="B34" s="52"/>
      <c r="C34" s="53">
        <v>0.45</v>
      </c>
      <c r="D34" s="54">
        <v>0.95699999999999996</v>
      </c>
      <c r="E34" s="54"/>
      <c r="F34" s="55">
        <f t="shared" si="3"/>
        <v>37.897199999999998</v>
      </c>
      <c r="G34" s="56">
        <f t="shared" si="4"/>
        <v>54.192995999999994</v>
      </c>
    </row>
    <row r="35" spans="2:7">
      <c r="B35" s="52"/>
      <c r="C35" s="53">
        <v>0.45</v>
      </c>
      <c r="D35" s="54">
        <v>0.64400000000000002</v>
      </c>
      <c r="E35" s="54"/>
      <c r="F35" s="55">
        <f t="shared" si="3"/>
        <v>25.502400000000002</v>
      </c>
      <c r="G35" s="56">
        <f t="shared" si="4"/>
        <v>36.468432</v>
      </c>
    </row>
    <row r="36" spans="2:7">
      <c r="B36" s="52"/>
      <c r="C36" s="53">
        <v>0.45</v>
      </c>
      <c r="D36" s="54">
        <v>0.54</v>
      </c>
      <c r="E36" s="54"/>
      <c r="F36" s="55">
        <f t="shared" si="3"/>
        <v>21.384</v>
      </c>
      <c r="G36" s="56">
        <f t="shared" si="4"/>
        <v>30.57912</v>
      </c>
    </row>
    <row r="37" spans="2:7">
      <c r="B37" s="52"/>
      <c r="C37" s="53"/>
      <c r="D37" s="54" t="s">
        <v>27</v>
      </c>
      <c r="E37" s="54"/>
      <c r="F37" s="55"/>
      <c r="G37" s="56"/>
    </row>
    <row r="38" spans="2:7">
      <c r="B38" s="52" t="s">
        <v>28</v>
      </c>
      <c r="C38" s="53">
        <v>0.72</v>
      </c>
      <c r="D38" s="54">
        <v>0.54</v>
      </c>
      <c r="E38" s="54"/>
      <c r="F38" s="55">
        <f t="shared" ref="F38:F42" si="5">SUM(C38*D38*88)</f>
        <v>34.214400000000005</v>
      </c>
      <c r="G38" s="56">
        <f>SUM(F38*1.43)</f>
        <v>48.926592000000007</v>
      </c>
    </row>
    <row r="39" spans="2:7">
      <c r="B39" s="52"/>
      <c r="C39" s="53">
        <v>0.72</v>
      </c>
      <c r="D39" s="54">
        <v>0.433</v>
      </c>
      <c r="E39" s="54"/>
      <c r="F39" s="55">
        <f t="shared" si="5"/>
        <v>27.43488</v>
      </c>
      <c r="G39" s="56">
        <f t="shared" ref="G39:G42" si="6">SUM(F39*1.43)</f>
        <v>39.231878399999999</v>
      </c>
    </row>
    <row r="40" spans="2:7">
      <c r="B40" s="52"/>
      <c r="C40" s="53">
        <v>0.72</v>
      </c>
      <c r="D40" s="54">
        <v>0.95699999999999996</v>
      </c>
      <c r="E40" s="54"/>
      <c r="F40" s="55">
        <f t="shared" si="5"/>
        <v>60.63552</v>
      </c>
      <c r="G40" s="56">
        <f t="shared" si="6"/>
        <v>86.708793599999993</v>
      </c>
    </row>
    <row r="41" spans="2:7">
      <c r="B41" s="52"/>
      <c r="C41" s="53">
        <v>0.72</v>
      </c>
      <c r="D41" s="54">
        <v>0.64400000000000002</v>
      </c>
      <c r="E41" s="54"/>
      <c r="F41" s="55">
        <f t="shared" si="5"/>
        <v>40.803840000000001</v>
      </c>
      <c r="G41" s="56">
        <f t="shared" si="6"/>
        <v>58.349491199999996</v>
      </c>
    </row>
    <row r="42" spans="2:7">
      <c r="B42" s="52"/>
      <c r="C42" s="53">
        <v>0.72</v>
      </c>
      <c r="D42" s="54">
        <v>0.54</v>
      </c>
      <c r="E42" s="54"/>
      <c r="F42" s="55">
        <f t="shared" si="5"/>
        <v>34.214400000000005</v>
      </c>
      <c r="G42" s="56">
        <f t="shared" si="6"/>
        <v>48.926592000000007</v>
      </c>
    </row>
    <row r="43" spans="2:7">
      <c r="B43" s="52"/>
      <c r="C43" s="53"/>
      <c r="D43" s="54"/>
      <c r="E43" s="54"/>
      <c r="F43" s="55"/>
      <c r="G43" s="56"/>
    </row>
    <row r="44" spans="2:7">
      <c r="B44" s="52"/>
      <c r="C44" s="53">
        <v>0.34</v>
      </c>
      <c r="D44" s="54">
        <v>0.54</v>
      </c>
      <c r="E44" s="54"/>
      <c r="F44" s="55">
        <f t="shared" ref="F44:F48" si="7">SUM(C44*D44*88)</f>
        <v>16.1568</v>
      </c>
      <c r="G44" s="56">
        <f>SUM(F44*1.43)</f>
        <v>23.104223999999999</v>
      </c>
    </row>
    <row r="45" spans="2:7">
      <c r="B45" s="52"/>
      <c r="C45" s="53">
        <v>0.34</v>
      </c>
      <c r="D45" s="54">
        <v>0.433</v>
      </c>
      <c r="E45" s="54"/>
      <c r="F45" s="55">
        <f t="shared" si="7"/>
        <v>12.955360000000002</v>
      </c>
      <c r="G45" s="56">
        <f t="shared" ref="G45:G48" si="8">SUM(F45*1.43)</f>
        <v>18.526164800000004</v>
      </c>
    </row>
    <row r="46" spans="2:7">
      <c r="B46" s="52"/>
      <c r="C46" s="53">
        <v>0.34</v>
      </c>
      <c r="D46" s="54">
        <v>0.95699999999999996</v>
      </c>
      <c r="E46" s="54"/>
      <c r="F46" s="55">
        <f t="shared" si="7"/>
        <v>28.63344</v>
      </c>
      <c r="G46" s="56">
        <f t="shared" si="8"/>
        <v>40.945819199999995</v>
      </c>
    </row>
    <row r="47" spans="2:7">
      <c r="B47" s="52"/>
      <c r="C47" s="53">
        <v>0.34</v>
      </c>
      <c r="D47" s="54">
        <v>0.64400000000000002</v>
      </c>
      <c r="E47" s="54"/>
      <c r="F47" s="55">
        <f t="shared" si="7"/>
        <v>19.26848</v>
      </c>
      <c r="G47" s="56">
        <f t="shared" si="8"/>
        <v>27.553926399999998</v>
      </c>
    </row>
    <row r="48" spans="2:7">
      <c r="B48" s="52"/>
      <c r="C48" s="53">
        <v>0.34</v>
      </c>
      <c r="D48" s="54">
        <v>0.54</v>
      </c>
      <c r="E48" s="54"/>
      <c r="F48" s="55">
        <f t="shared" si="7"/>
        <v>16.1568</v>
      </c>
      <c r="G48" s="56">
        <f t="shared" si="8"/>
        <v>23.104223999999999</v>
      </c>
    </row>
    <row r="49" spans="2:7">
      <c r="B49" s="52"/>
      <c r="C49" s="53"/>
      <c r="D49" s="54"/>
      <c r="E49" s="54"/>
      <c r="F49" s="55"/>
      <c r="G49" s="56"/>
    </row>
    <row r="50" spans="2:7">
      <c r="B50" s="52"/>
      <c r="C50" s="53">
        <v>0.34</v>
      </c>
      <c r="D50" s="54">
        <v>0.54</v>
      </c>
      <c r="E50" s="54"/>
      <c r="F50" s="55">
        <f t="shared" ref="F50:F54" si="9">SUM(C50*D50*88)</f>
        <v>16.1568</v>
      </c>
      <c r="G50" s="56">
        <f>SUM(F50*1.43)</f>
        <v>23.104223999999999</v>
      </c>
    </row>
    <row r="51" spans="2:7">
      <c r="B51" s="52"/>
      <c r="C51" s="53">
        <v>0.34</v>
      </c>
      <c r="D51" s="54">
        <v>0.433</v>
      </c>
      <c r="E51" s="54"/>
      <c r="F51" s="55">
        <f t="shared" si="9"/>
        <v>12.955360000000002</v>
      </c>
      <c r="G51" s="56">
        <f t="shared" ref="G51:G114" si="10">SUM(F51*1.43)</f>
        <v>18.526164800000004</v>
      </c>
    </row>
    <row r="52" spans="2:7">
      <c r="B52" s="52"/>
      <c r="C52" s="53">
        <v>0.34</v>
      </c>
      <c r="D52" s="54">
        <v>0.95699999999999996</v>
      </c>
      <c r="E52" s="54"/>
      <c r="F52" s="55">
        <f t="shared" si="9"/>
        <v>28.63344</v>
      </c>
      <c r="G52" s="56">
        <f t="shared" si="10"/>
        <v>40.945819199999995</v>
      </c>
    </row>
    <row r="53" spans="2:7">
      <c r="B53" s="52"/>
      <c r="C53" s="53">
        <v>0.34</v>
      </c>
      <c r="D53" s="54">
        <v>0.64400000000000002</v>
      </c>
      <c r="E53" s="54"/>
      <c r="F53" s="55">
        <f t="shared" si="9"/>
        <v>19.26848</v>
      </c>
      <c r="G53" s="56">
        <f t="shared" si="10"/>
        <v>27.553926399999998</v>
      </c>
    </row>
    <row r="54" spans="2:7">
      <c r="B54" s="52"/>
      <c r="C54" s="53">
        <v>0.34</v>
      </c>
      <c r="D54" s="54">
        <v>0.54</v>
      </c>
      <c r="E54" s="54"/>
      <c r="F54" s="55">
        <f t="shared" si="9"/>
        <v>16.1568</v>
      </c>
      <c r="G54" s="56">
        <f t="shared" si="10"/>
        <v>23.104223999999999</v>
      </c>
    </row>
    <row r="55" spans="2:7">
      <c r="B55" s="52"/>
      <c r="C55" s="53"/>
      <c r="D55" s="54"/>
      <c r="E55" s="54"/>
      <c r="F55" s="55"/>
      <c r="G55" s="56">
        <f t="shared" si="10"/>
        <v>0</v>
      </c>
    </row>
    <row r="56" spans="2:7">
      <c r="B56" s="52"/>
      <c r="C56" s="53">
        <v>0.61</v>
      </c>
      <c r="D56" s="54">
        <v>0.54</v>
      </c>
      <c r="E56" s="54"/>
      <c r="F56" s="55">
        <f t="shared" ref="F56:F60" si="11">SUM(C56*D56*88)</f>
        <v>28.987200000000001</v>
      </c>
      <c r="G56" s="56">
        <f t="shared" si="10"/>
        <v>41.451695999999998</v>
      </c>
    </row>
    <row r="57" spans="2:7">
      <c r="B57" s="52"/>
      <c r="C57" s="53">
        <v>0.61</v>
      </c>
      <c r="D57" s="54">
        <v>0.433</v>
      </c>
      <c r="E57" s="54"/>
      <c r="F57" s="55">
        <f t="shared" si="11"/>
        <v>23.24344</v>
      </c>
      <c r="G57" s="56">
        <f t="shared" si="10"/>
        <v>33.2381192</v>
      </c>
    </row>
    <row r="58" spans="2:7">
      <c r="B58" s="52"/>
      <c r="C58" s="53">
        <v>0.61</v>
      </c>
      <c r="D58" s="54">
        <v>0.95699999999999996</v>
      </c>
      <c r="E58" s="54"/>
      <c r="F58" s="55">
        <f t="shared" si="11"/>
        <v>51.371760000000002</v>
      </c>
      <c r="G58" s="56">
        <f t="shared" si="10"/>
        <v>73.461616800000002</v>
      </c>
    </row>
    <row r="59" spans="2:7">
      <c r="B59" s="52"/>
      <c r="C59" s="53">
        <v>0.61</v>
      </c>
      <c r="D59" s="54">
        <v>0.64400000000000002</v>
      </c>
      <c r="E59" s="54"/>
      <c r="F59" s="55">
        <f t="shared" si="11"/>
        <v>34.569920000000003</v>
      </c>
      <c r="G59" s="56">
        <f t="shared" si="10"/>
        <v>49.434985600000005</v>
      </c>
    </row>
    <row r="60" spans="2:7">
      <c r="B60" s="52"/>
      <c r="C60" s="53">
        <v>0.61</v>
      </c>
      <c r="D60" s="54">
        <v>0.54</v>
      </c>
      <c r="E60" s="54"/>
      <c r="F60" s="55">
        <f t="shared" si="11"/>
        <v>28.987200000000001</v>
      </c>
      <c r="G60" s="56">
        <f t="shared" si="10"/>
        <v>41.451695999999998</v>
      </c>
    </row>
    <row r="61" spans="2:7">
      <c r="B61" s="52"/>
      <c r="C61" s="53"/>
      <c r="D61" s="54"/>
      <c r="E61" s="54"/>
      <c r="F61" s="55"/>
      <c r="G61" s="56">
        <f t="shared" si="10"/>
        <v>0</v>
      </c>
    </row>
    <row r="62" spans="2:7">
      <c r="B62" s="52"/>
      <c r="C62" s="53">
        <v>0.81</v>
      </c>
      <c r="D62" s="54">
        <v>0.54</v>
      </c>
      <c r="E62" s="54"/>
      <c r="F62" s="55">
        <f t="shared" ref="F62:F66" si="12">SUM(C62*D62*88)</f>
        <v>38.491200000000006</v>
      </c>
      <c r="G62" s="56">
        <f t="shared" si="10"/>
        <v>55.04241600000001</v>
      </c>
    </row>
    <row r="63" spans="2:7">
      <c r="B63" s="52"/>
      <c r="C63" s="53">
        <v>0.81</v>
      </c>
      <c r="D63" s="54">
        <v>0.433</v>
      </c>
      <c r="E63" s="54"/>
      <c r="F63" s="55">
        <f t="shared" si="12"/>
        <v>30.864240000000002</v>
      </c>
      <c r="G63" s="56">
        <f t="shared" si="10"/>
        <v>44.135863200000003</v>
      </c>
    </row>
    <row r="64" spans="2:7">
      <c r="B64" s="52"/>
      <c r="C64" s="53">
        <v>0.81</v>
      </c>
      <c r="D64" s="54">
        <v>0.95699999999999996</v>
      </c>
      <c r="E64" s="54"/>
      <c r="F64" s="55">
        <f t="shared" si="12"/>
        <v>68.214960000000005</v>
      </c>
      <c r="G64" s="56">
        <f t="shared" si="10"/>
        <v>97.547392799999997</v>
      </c>
    </row>
    <row r="65" spans="2:7">
      <c r="B65" s="52"/>
      <c r="C65" s="53">
        <v>0.81</v>
      </c>
      <c r="D65" s="54">
        <v>0.64400000000000002</v>
      </c>
      <c r="E65" s="54"/>
      <c r="F65" s="55">
        <f t="shared" si="12"/>
        <v>45.904319999999998</v>
      </c>
      <c r="G65" s="56">
        <f t="shared" si="10"/>
        <v>65.643177600000001</v>
      </c>
    </row>
    <row r="66" spans="2:7">
      <c r="B66" s="52"/>
      <c r="C66" s="53">
        <v>0.81</v>
      </c>
      <c r="D66" s="54">
        <v>0.54</v>
      </c>
      <c r="E66" s="54"/>
      <c r="F66" s="55">
        <f t="shared" si="12"/>
        <v>38.491200000000006</v>
      </c>
      <c r="G66" s="56">
        <f t="shared" si="10"/>
        <v>55.04241600000001</v>
      </c>
    </row>
    <row r="67" spans="2:7">
      <c r="B67" s="52"/>
      <c r="C67" s="53"/>
      <c r="D67" s="54"/>
      <c r="E67" s="54"/>
      <c r="F67" s="55"/>
      <c r="G67" s="56">
        <f t="shared" si="10"/>
        <v>0</v>
      </c>
    </row>
    <row r="68" spans="2:7">
      <c r="B68" s="52"/>
      <c r="C68" s="53">
        <v>0.41</v>
      </c>
      <c r="D68" s="54">
        <v>0.54</v>
      </c>
      <c r="E68" s="54"/>
      <c r="F68" s="55">
        <f t="shared" ref="F68:F72" si="13">SUM(C68*D68*88)</f>
        <v>19.4832</v>
      </c>
      <c r="G68" s="56">
        <f t="shared" si="10"/>
        <v>27.860975999999997</v>
      </c>
    </row>
    <row r="69" spans="2:7">
      <c r="B69" s="52"/>
      <c r="C69" s="53">
        <v>0.41</v>
      </c>
      <c r="D69" s="54">
        <v>0.433</v>
      </c>
      <c r="E69" s="54"/>
      <c r="F69" s="55">
        <f t="shared" si="13"/>
        <v>15.622639999999999</v>
      </c>
      <c r="G69" s="56">
        <f t="shared" si="10"/>
        <v>22.340375199999997</v>
      </c>
    </row>
    <row r="70" spans="2:7">
      <c r="B70" s="52"/>
      <c r="C70" s="53">
        <v>0.41</v>
      </c>
      <c r="D70" s="54">
        <v>0.95699999999999996</v>
      </c>
      <c r="E70" s="54"/>
      <c r="F70" s="55">
        <f t="shared" si="13"/>
        <v>34.528559999999992</v>
      </c>
      <c r="G70" s="56">
        <f t="shared" si="10"/>
        <v>49.375840799999985</v>
      </c>
    </row>
    <row r="71" spans="2:7">
      <c r="B71" s="52"/>
      <c r="C71" s="53">
        <v>0.41</v>
      </c>
      <c r="D71" s="54">
        <v>0.64400000000000002</v>
      </c>
      <c r="E71" s="54"/>
      <c r="F71" s="55">
        <f t="shared" si="13"/>
        <v>23.235520000000001</v>
      </c>
      <c r="G71" s="56">
        <f t="shared" si="10"/>
        <v>33.226793600000001</v>
      </c>
    </row>
    <row r="72" spans="2:7">
      <c r="B72" s="52"/>
      <c r="C72" s="53">
        <v>0.41</v>
      </c>
      <c r="D72" s="54">
        <v>0.54</v>
      </c>
      <c r="E72" s="54"/>
      <c r="F72" s="55">
        <f t="shared" si="13"/>
        <v>19.4832</v>
      </c>
      <c r="G72" s="56">
        <f t="shared" si="10"/>
        <v>27.860975999999997</v>
      </c>
    </row>
    <row r="73" spans="2:7">
      <c r="B73" s="52"/>
      <c r="C73" s="53"/>
      <c r="D73" s="54"/>
      <c r="E73" s="54"/>
      <c r="F73" s="55"/>
      <c r="G73" s="56">
        <f t="shared" si="10"/>
        <v>0</v>
      </c>
    </row>
    <row r="74" spans="2:7">
      <c r="B74" s="52"/>
      <c r="C74" s="53"/>
      <c r="D74" s="54"/>
      <c r="E74" s="54"/>
      <c r="F74" s="55"/>
      <c r="G74" s="56">
        <f t="shared" si="10"/>
        <v>0</v>
      </c>
    </row>
    <row r="75" spans="2:7">
      <c r="B75" s="52"/>
      <c r="C75" s="53">
        <v>0.72099999999999997</v>
      </c>
      <c r="D75" s="54">
        <v>0.54</v>
      </c>
      <c r="E75" s="54"/>
      <c r="F75" s="55">
        <f>SUM(C75*D75*88)</f>
        <v>34.261920000000003</v>
      </c>
      <c r="G75" s="56">
        <f t="shared" si="10"/>
        <v>48.994545600000002</v>
      </c>
    </row>
    <row r="76" spans="2:7">
      <c r="B76" s="52"/>
      <c r="C76" s="53">
        <v>0.72099999999999997</v>
      </c>
      <c r="D76" s="54">
        <v>0.433</v>
      </c>
      <c r="E76" s="54"/>
      <c r="F76" s="55">
        <f>SUM(C76*D76*88)</f>
        <v>27.472984</v>
      </c>
      <c r="G76" s="56">
        <f t="shared" si="10"/>
        <v>39.286367120000001</v>
      </c>
    </row>
    <row r="77" spans="2:7">
      <c r="B77" s="52"/>
      <c r="C77" s="53">
        <v>0.72099999999999997</v>
      </c>
      <c r="D77" s="54">
        <v>0.95699999999999996</v>
      </c>
      <c r="E77" s="54"/>
      <c r="F77" s="55">
        <f>SUM(C77*D77*88)</f>
        <v>60.719735999999997</v>
      </c>
      <c r="G77" s="56">
        <f t="shared" si="10"/>
        <v>86.829222479999999</v>
      </c>
    </row>
    <row r="78" spans="2:7">
      <c r="B78" s="52"/>
      <c r="C78" s="53">
        <v>0.72099999999999997</v>
      </c>
      <c r="D78" s="54">
        <v>0.64400000000000002</v>
      </c>
      <c r="E78" s="54"/>
      <c r="F78" s="55">
        <f>SUM(C78*D78*88)</f>
        <v>40.860512</v>
      </c>
      <c r="G78" s="56">
        <f t="shared" si="10"/>
        <v>58.430532159999998</v>
      </c>
    </row>
    <row r="79" spans="2:7">
      <c r="B79" s="52"/>
      <c r="C79" s="53">
        <v>0.72099999999999997</v>
      </c>
      <c r="D79" s="54">
        <v>0.54</v>
      </c>
      <c r="E79" s="54"/>
      <c r="F79" s="55">
        <f>SUM(C79*D79*88)</f>
        <v>34.261920000000003</v>
      </c>
      <c r="G79" s="56">
        <f t="shared" si="10"/>
        <v>48.994545600000002</v>
      </c>
    </row>
    <row r="80" spans="2:7">
      <c r="B80" s="52"/>
      <c r="C80" s="53"/>
      <c r="D80" s="54"/>
      <c r="E80" s="54"/>
      <c r="F80" s="55"/>
      <c r="G80" s="56">
        <f t="shared" si="10"/>
        <v>0</v>
      </c>
    </row>
    <row r="81" spans="2:7">
      <c r="B81" s="52"/>
      <c r="C81" s="53">
        <v>0.34100000000000003</v>
      </c>
      <c r="D81" s="54">
        <v>0.54</v>
      </c>
      <c r="E81" s="54"/>
      <c r="F81" s="55">
        <f>SUM(C81*D81*88)</f>
        <v>16.204320000000003</v>
      </c>
      <c r="G81" s="56">
        <f t="shared" si="10"/>
        <v>23.172177600000001</v>
      </c>
    </row>
    <row r="82" spans="2:7">
      <c r="B82" s="52"/>
      <c r="C82" s="53">
        <v>0.34100000000000003</v>
      </c>
      <c r="D82" s="54">
        <v>0.433</v>
      </c>
      <c r="E82" s="54"/>
      <c r="F82" s="55">
        <f>SUM(C82*D82*88)</f>
        <v>12.993464000000001</v>
      </c>
      <c r="G82" s="56">
        <f t="shared" si="10"/>
        <v>18.580653520000002</v>
      </c>
    </row>
    <row r="83" spans="2:7">
      <c r="B83" s="52"/>
      <c r="C83" s="53">
        <v>0.34100000000000003</v>
      </c>
      <c r="D83" s="54">
        <v>0.95699999999999996</v>
      </c>
      <c r="E83" s="54"/>
      <c r="F83" s="55">
        <f>SUM(C83*D83*88)</f>
        <v>28.717655999999998</v>
      </c>
      <c r="G83" s="56">
        <f t="shared" si="10"/>
        <v>41.066248079999994</v>
      </c>
    </row>
    <row r="84" spans="2:7">
      <c r="B84" s="52"/>
      <c r="C84" s="53">
        <v>0.34100000000000003</v>
      </c>
      <c r="D84" s="54">
        <v>0.64400000000000002</v>
      </c>
      <c r="E84" s="54"/>
      <c r="F84" s="55">
        <f>SUM(C84*D84*88)</f>
        <v>19.325152000000003</v>
      </c>
      <c r="G84" s="56">
        <f t="shared" si="10"/>
        <v>27.634967360000005</v>
      </c>
    </row>
    <row r="85" spans="2:7">
      <c r="B85" s="52"/>
      <c r="C85" s="53">
        <v>0.34100000000000003</v>
      </c>
      <c r="D85" s="54">
        <v>0.54</v>
      </c>
      <c r="E85" s="54"/>
      <c r="F85" s="55">
        <f>SUM(C85*D85*88)</f>
        <v>16.204320000000003</v>
      </c>
      <c r="G85" s="56">
        <f t="shared" si="10"/>
        <v>23.172177600000001</v>
      </c>
    </row>
    <row r="86" spans="2:7">
      <c r="B86" s="52"/>
      <c r="C86" s="53"/>
      <c r="D86" s="54"/>
      <c r="E86" s="54"/>
      <c r="F86" s="55"/>
      <c r="G86" s="56">
        <f t="shared" si="10"/>
        <v>0</v>
      </c>
    </row>
    <row r="87" spans="2:7">
      <c r="B87" s="52"/>
      <c r="C87" s="53">
        <v>0.34100000000000003</v>
      </c>
      <c r="D87" s="54">
        <v>0.54</v>
      </c>
      <c r="E87" s="54"/>
      <c r="F87" s="55">
        <f>SUM(C87*D87*88)</f>
        <v>16.204320000000003</v>
      </c>
      <c r="G87" s="56">
        <f t="shared" si="10"/>
        <v>23.172177600000001</v>
      </c>
    </row>
    <row r="88" spans="2:7">
      <c r="B88" s="52"/>
      <c r="C88" s="53">
        <v>0.34100000000000003</v>
      </c>
      <c r="D88" s="54">
        <v>0.433</v>
      </c>
      <c r="E88" s="54"/>
      <c r="F88" s="55">
        <f>SUM(C88*D88*88)</f>
        <v>12.993464000000001</v>
      </c>
      <c r="G88" s="56">
        <f t="shared" si="10"/>
        <v>18.580653520000002</v>
      </c>
    </row>
    <row r="89" spans="2:7">
      <c r="B89" s="52"/>
      <c r="C89" s="53">
        <v>0.34100000000000003</v>
      </c>
      <c r="D89" s="54">
        <v>0.95699999999999996</v>
      </c>
      <c r="E89" s="54"/>
      <c r="F89" s="55">
        <f>SUM(C89*D89*88)</f>
        <v>28.717655999999998</v>
      </c>
      <c r="G89" s="56">
        <f t="shared" si="10"/>
        <v>41.066248079999994</v>
      </c>
    </row>
    <row r="90" spans="2:7">
      <c r="B90" s="52"/>
      <c r="C90" s="53">
        <v>0.34100000000000003</v>
      </c>
      <c r="D90" s="54">
        <v>0.64400000000000002</v>
      </c>
      <c r="E90" s="54"/>
      <c r="F90" s="55">
        <f>SUM(C90*D90*88)</f>
        <v>19.325152000000003</v>
      </c>
      <c r="G90" s="56">
        <f t="shared" si="10"/>
        <v>27.634967360000005</v>
      </c>
    </row>
    <row r="91" spans="2:7">
      <c r="B91" s="52"/>
      <c r="C91" s="53">
        <v>0.34100000000000003</v>
      </c>
      <c r="D91" s="54">
        <v>0.54</v>
      </c>
      <c r="E91" s="54"/>
      <c r="F91" s="55">
        <f>SUM(C91*D91*88)</f>
        <v>16.204320000000003</v>
      </c>
      <c r="G91" s="56">
        <f t="shared" si="10"/>
        <v>23.172177600000001</v>
      </c>
    </row>
    <row r="92" spans="2:7">
      <c r="B92" s="52"/>
      <c r="C92" s="53"/>
      <c r="D92" s="54"/>
      <c r="E92" s="54"/>
      <c r="F92" s="55"/>
      <c r="G92" s="56">
        <f t="shared" si="10"/>
        <v>0</v>
      </c>
    </row>
    <row r="93" spans="2:7">
      <c r="B93" s="52"/>
      <c r="C93" s="53">
        <v>0.67200000000000004</v>
      </c>
      <c r="D93" s="54">
        <v>0.54</v>
      </c>
      <c r="E93" s="54"/>
      <c r="F93" s="55">
        <f>SUM(C93*D93*88)</f>
        <v>31.933440000000004</v>
      </c>
      <c r="G93" s="56">
        <f t="shared" si="10"/>
        <v>45.664819200000004</v>
      </c>
    </row>
    <row r="94" spans="2:7">
      <c r="B94" s="52"/>
      <c r="C94" s="53">
        <v>0.67200000000000004</v>
      </c>
      <c r="D94" s="54">
        <v>0.433</v>
      </c>
      <c r="E94" s="54"/>
      <c r="F94" s="55">
        <f>SUM(C94*D94*88)</f>
        <v>25.605888</v>
      </c>
      <c r="G94" s="56">
        <f t="shared" si="10"/>
        <v>36.616419839999999</v>
      </c>
    </row>
    <row r="95" spans="2:7">
      <c r="B95" s="52"/>
      <c r="C95" s="53">
        <v>0.67200000000000004</v>
      </c>
      <c r="D95" s="54">
        <v>0.95699999999999996</v>
      </c>
      <c r="E95" s="54"/>
      <c r="F95" s="55">
        <f>SUM(C95*D95*88)</f>
        <v>56.593152000000003</v>
      </c>
      <c r="G95" s="56">
        <f t="shared" si="10"/>
        <v>80.928207360000002</v>
      </c>
    </row>
    <row r="96" spans="2:7">
      <c r="B96" s="52"/>
      <c r="C96" s="53">
        <v>0.67200000000000004</v>
      </c>
      <c r="D96" s="54">
        <v>0.64400000000000002</v>
      </c>
      <c r="E96" s="54"/>
      <c r="F96" s="55">
        <f>SUM(C96*D96*88)</f>
        <v>38.083584000000002</v>
      </c>
      <c r="G96" s="56">
        <f t="shared" si="10"/>
        <v>54.459525120000002</v>
      </c>
    </row>
    <row r="97" spans="2:7">
      <c r="B97" s="52"/>
      <c r="C97" s="53">
        <v>0.67200000000000004</v>
      </c>
      <c r="D97" s="54">
        <v>0.54</v>
      </c>
      <c r="E97" s="54"/>
      <c r="F97" s="55">
        <f>SUM(C97*D97*88)</f>
        <v>31.933440000000004</v>
      </c>
      <c r="G97" s="56">
        <f t="shared" si="10"/>
        <v>45.664819200000004</v>
      </c>
    </row>
    <row r="98" spans="2:7">
      <c r="B98" s="52"/>
      <c r="C98" s="53"/>
      <c r="D98" s="54"/>
      <c r="E98" s="54"/>
      <c r="F98" s="55"/>
      <c r="G98" s="56">
        <f t="shared" si="10"/>
        <v>0</v>
      </c>
    </row>
    <row r="99" spans="2:7">
      <c r="B99" s="52"/>
      <c r="C99" s="53">
        <v>0.34100000000000003</v>
      </c>
      <c r="D99" s="54">
        <v>0.54</v>
      </c>
      <c r="E99" s="54"/>
      <c r="F99" s="55">
        <f>SUM(C99*D99*88)</f>
        <v>16.204320000000003</v>
      </c>
      <c r="G99" s="56">
        <f t="shared" si="10"/>
        <v>23.172177600000001</v>
      </c>
    </row>
    <row r="100" spans="2:7">
      <c r="B100" s="52"/>
      <c r="C100" s="53">
        <v>0.34100000000000003</v>
      </c>
      <c r="D100" s="54">
        <v>0.433</v>
      </c>
      <c r="E100" s="54"/>
      <c r="F100" s="55">
        <f>SUM(C100*D100*88)</f>
        <v>12.993464000000001</v>
      </c>
      <c r="G100" s="56">
        <f t="shared" si="10"/>
        <v>18.580653520000002</v>
      </c>
    </row>
    <row r="101" spans="2:7">
      <c r="B101" s="52"/>
      <c r="C101" s="53">
        <v>0.34100000000000003</v>
      </c>
      <c r="D101" s="54">
        <v>0.95699999999999996</v>
      </c>
      <c r="E101" s="54"/>
      <c r="F101" s="55">
        <f>SUM(C101*D101*88)</f>
        <v>28.717655999999998</v>
      </c>
      <c r="G101" s="56">
        <f t="shared" si="10"/>
        <v>41.066248079999994</v>
      </c>
    </row>
    <row r="102" spans="2:7">
      <c r="B102" s="52"/>
      <c r="C102" s="53">
        <v>0.34100000000000003</v>
      </c>
      <c r="D102" s="54">
        <v>0.64400000000000002</v>
      </c>
      <c r="E102" s="54"/>
      <c r="F102" s="55">
        <f>SUM(C102*D102*88)</f>
        <v>19.325152000000003</v>
      </c>
      <c r="G102" s="56">
        <f t="shared" si="10"/>
        <v>27.634967360000005</v>
      </c>
    </row>
    <row r="103" spans="2:7">
      <c r="B103" s="52"/>
      <c r="C103" s="53">
        <v>0.34100000000000003</v>
      </c>
      <c r="D103" s="54">
        <v>0.54</v>
      </c>
      <c r="E103" s="54"/>
      <c r="F103" s="55">
        <f>SUM(C103*D103*88)</f>
        <v>16.204320000000003</v>
      </c>
      <c r="G103" s="56">
        <f t="shared" si="10"/>
        <v>23.172177600000001</v>
      </c>
    </row>
    <row r="104" spans="2:7">
      <c r="B104" s="52"/>
      <c r="C104" s="53"/>
      <c r="D104" s="54"/>
      <c r="E104" s="54"/>
      <c r="F104" s="55"/>
      <c r="G104" s="56">
        <f t="shared" si="10"/>
        <v>0</v>
      </c>
    </row>
    <row r="105" spans="2:7">
      <c r="B105" s="52"/>
      <c r="C105" s="53">
        <v>0.53200000000000003</v>
      </c>
      <c r="D105" s="54">
        <v>0.54</v>
      </c>
      <c r="E105" s="54"/>
      <c r="F105" s="55">
        <f>SUM(C105*D105*88)</f>
        <v>25.280640000000002</v>
      </c>
      <c r="G105" s="56">
        <f t="shared" si="10"/>
        <v>36.151315199999999</v>
      </c>
    </row>
    <row r="106" spans="2:7">
      <c r="B106" s="52"/>
      <c r="C106" s="53">
        <v>0.53200000000000003</v>
      </c>
      <c r="D106" s="54">
        <v>0.433</v>
      </c>
      <c r="E106" s="54"/>
      <c r="F106" s="55">
        <f>SUM(C106*D106*88)</f>
        <v>20.271328</v>
      </c>
      <c r="G106" s="56">
        <f t="shared" si="10"/>
        <v>28.987999039999998</v>
      </c>
    </row>
    <row r="107" spans="2:7">
      <c r="B107" s="52"/>
      <c r="C107" s="53">
        <v>0.53200000000000003</v>
      </c>
      <c r="D107" s="54">
        <v>0.95699999999999996</v>
      </c>
      <c r="E107" s="54"/>
      <c r="F107" s="55">
        <f>SUM(C107*D107*88)</f>
        <v>44.802911999999999</v>
      </c>
      <c r="G107" s="56">
        <f t="shared" si="10"/>
        <v>64.068164159999995</v>
      </c>
    </row>
    <row r="108" spans="2:7">
      <c r="B108" s="52"/>
      <c r="C108" s="53">
        <v>0.53200000000000003</v>
      </c>
      <c r="D108" s="54">
        <v>0.64400000000000002</v>
      </c>
      <c r="E108" s="54"/>
      <c r="F108" s="55">
        <f>SUM(C108*D108*88)</f>
        <v>30.149504</v>
      </c>
      <c r="G108" s="56">
        <f t="shared" si="10"/>
        <v>43.113790719999997</v>
      </c>
    </row>
    <row r="109" spans="2:7">
      <c r="B109" s="52"/>
      <c r="C109" s="53">
        <v>0.53200000000000003</v>
      </c>
      <c r="D109" s="54">
        <v>0.54</v>
      </c>
      <c r="E109" s="54"/>
      <c r="F109" s="55">
        <f>SUM(C109*D109*88)</f>
        <v>25.280640000000002</v>
      </c>
      <c r="G109" s="56">
        <f t="shared" si="10"/>
        <v>36.151315199999999</v>
      </c>
    </row>
    <row r="110" spans="2:7">
      <c r="B110" s="52"/>
      <c r="C110" s="53"/>
      <c r="D110" s="54"/>
      <c r="E110" s="54"/>
      <c r="F110" s="55"/>
      <c r="G110" s="56">
        <f t="shared" si="10"/>
        <v>0</v>
      </c>
    </row>
    <row r="111" spans="2:7">
      <c r="B111" s="52"/>
      <c r="C111" s="53">
        <v>0.29699999999999999</v>
      </c>
      <c r="D111" s="54">
        <v>0.54</v>
      </c>
      <c r="E111" s="54"/>
      <c r="F111" s="55">
        <f>SUM(C111*D111*88)</f>
        <v>14.113439999999999</v>
      </c>
      <c r="G111" s="56">
        <f t="shared" si="10"/>
        <v>20.182219199999999</v>
      </c>
    </row>
    <row r="112" spans="2:7">
      <c r="B112" s="52"/>
      <c r="C112" s="53">
        <v>0.29699999999999999</v>
      </c>
      <c r="D112" s="54">
        <v>0.433</v>
      </c>
      <c r="E112" s="54"/>
      <c r="F112" s="55">
        <f>SUM(C112*D112*88)</f>
        <v>11.316887999999999</v>
      </c>
      <c r="G112" s="56">
        <f t="shared" si="10"/>
        <v>16.183149839999999</v>
      </c>
    </row>
    <row r="113" spans="2:9">
      <c r="B113" s="52"/>
      <c r="C113" s="53">
        <v>0.29699999999999999</v>
      </c>
      <c r="D113" s="54">
        <v>0.95699999999999996</v>
      </c>
      <c r="E113" s="54"/>
      <c r="F113" s="55">
        <f>SUM(C113*D113*88)</f>
        <v>25.012151999999997</v>
      </c>
      <c r="G113" s="56">
        <f t="shared" si="10"/>
        <v>35.76737735999999</v>
      </c>
    </row>
    <row r="114" spans="2:9">
      <c r="B114" s="52"/>
      <c r="C114" s="53">
        <v>0.29699999999999999</v>
      </c>
      <c r="D114" s="54">
        <v>0.64400000000000002</v>
      </c>
      <c r="E114" s="54"/>
      <c r="F114" s="55">
        <f>SUM(C114*D114*88)</f>
        <v>16.831583999999999</v>
      </c>
      <c r="G114" s="56">
        <f t="shared" si="10"/>
        <v>24.069165119999997</v>
      </c>
    </row>
    <row r="115" spans="2:9">
      <c r="B115" s="52"/>
      <c r="C115" s="53">
        <v>0.29699999999999999</v>
      </c>
      <c r="D115" s="54">
        <v>0.54</v>
      </c>
      <c r="E115" s="54"/>
      <c r="F115" s="55">
        <f>SUM(C115*D115*88)</f>
        <v>14.113439999999999</v>
      </c>
      <c r="G115" s="56">
        <f t="shared" ref="G115" si="14">SUM(F115*1.43)</f>
        <v>20.182219199999999</v>
      </c>
    </row>
    <row r="116" spans="2:9">
      <c r="B116" s="57"/>
      <c r="C116" s="58"/>
      <c r="D116" s="59"/>
      <c r="E116" s="59"/>
      <c r="F116" s="60"/>
      <c r="G116" s="61">
        <f>SUM(G32:G115)</f>
        <v>2713.6703879999986</v>
      </c>
      <c r="H116" s="2" t="s">
        <v>29</v>
      </c>
    </row>
    <row r="117" spans="2:9">
      <c r="B117" s="62"/>
      <c r="C117" s="63"/>
      <c r="D117" s="62"/>
      <c r="E117" s="62"/>
      <c r="F117" s="34"/>
      <c r="G117" s="34"/>
    </row>
    <row r="118" spans="2:9">
      <c r="B118" s="42" t="s">
        <v>30</v>
      </c>
      <c r="C118" s="43"/>
      <c r="D118" s="44"/>
      <c r="E118" s="44"/>
      <c r="F118" s="45">
        <v>1150</v>
      </c>
      <c r="G118" s="46">
        <f>F118*1.43</f>
        <v>1644.5</v>
      </c>
      <c r="I118" s="75"/>
    </row>
    <row r="119" spans="2:9">
      <c r="B119" s="62"/>
      <c r="C119" s="63"/>
      <c r="D119" s="62"/>
      <c r="E119" s="62"/>
      <c r="F119" s="34"/>
      <c r="G119" s="34"/>
    </row>
    <row r="120" spans="2:9">
      <c r="H120" s="38" t="s">
        <v>31</v>
      </c>
    </row>
    <row r="121" spans="2:9">
      <c r="B121" s="36" t="s">
        <v>32</v>
      </c>
      <c r="C121" s="37">
        <v>0.64</v>
      </c>
      <c r="D121" s="36">
        <v>2.34</v>
      </c>
      <c r="E121" s="36"/>
      <c r="F121" s="38">
        <f>SUM(C121*D121*40)</f>
        <v>59.904000000000003</v>
      </c>
      <c r="G121" s="38">
        <f>SUM(F121*1.43)</f>
        <v>85.662720000000007</v>
      </c>
      <c r="H121" s="38">
        <f>SUM(G121*2)</f>
        <v>171.32544000000001</v>
      </c>
    </row>
    <row r="122" spans="2:9">
      <c r="B122" s="36" t="s">
        <v>33</v>
      </c>
      <c r="C122" s="37">
        <v>0.64</v>
      </c>
      <c r="D122" s="36">
        <v>3</v>
      </c>
      <c r="E122" s="36"/>
      <c r="F122" s="38">
        <f>SUM(C122*D122*40)</f>
        <v>76.8</v>
      </c>
      <c r="G122" s="38">
        <f t="shared" ref="G122:G135" si="15">SUM(F122*1.43)</f>
        <v>109.824</v>
      </c>
      <c r="H122" s="38">
        <f>SUM(G122*2)</f>
        <v>219.648</v>
      </c>
    </row>
    <row r="123" spans="2:9">
      <c r="B123" s="36"/>
      <c r="C123" s="37">
        <v>0.64</v>
      </c>
      <c r="D123" s="36">
        <v>2.34</v>
      </c>
      <c r="E123" s="36"/>
      <c r="F123" s="38">
        <f>SUM(C123*D123*40)</f>
        <v>59.904000000000003</v>
      </c>
      <c r="G123" s="38">
        <f t="shared" si="15"/>
        <v>85.662720000000007</v>
      </c>
      <c r="H123" s="38">
        <f>SUM(G123*2)</f>
        <v>171.32544000000001</v>
      </c>
    </row>
    <row r="124" spans="2:9">
      <c r="B124" s="36"/>
      <c r="C124" s="37"/>
      <c r="D124" s="36"/>
      <c r="E124" s="36"/>
      <c r="F124" s="38"/>
      <c r="G124" s="38">
        <f t="shared" si="15"/>
        <v>0</v>
      </c>
      <c r="H124" s="38">
        <f>SUM(H121:H123)</f>
        <v>562.29888000000005</v>
      </c>
    </row>
    <row r="125" spans="2:9">
      <c r="B125" s="72" t="s">
        <v>34</v>
      </c>
      <c r="C125" s="37">
        <v>0.05</v>
      </c>
      <c r="D125" s="36">
        <v>2.34</v>
      </c>
      <c r="E125" s="36"/>
      <c r="F125" s="38">
        <f>SUM(C125*D125*40)</f>
        <v>4.68</v>
      </c>
      <c r="G125" s="38">
        <f t="shared" si="15"/>
        <v>6.6923999999999992</v>
      </c>
    </row>
    <row r="126" spans="2:9">
      <c r="B126" s="72"/>
      <c r="C126" s="37">
        <v>0.05</v>
      </c>
      <c r="D126" s="36">
        <v>3</v>
      </c>
      <c r="E126" s="36"/>
      <c r="F126" s="38">
        <f>SUM(C126*D126*40)</f>
        <v>6.0000000000000009</v>
      </c>
      <c r="G126" s="38">
        <f t="shared" si="15"/>
        <v>8.58</v>
      </c>
    </row>
    <row r="127" spans="2:9">
      <c r="B127" s="72"/>
      <c r="C127" s="37">
        <v>0.05</v>
      </c>
      <c r="D127" s="36">
        <v>2.34</v>
      </c>
      <c r="E127" s="36"/>
      <c r="F127" s="38">
        <f>SUM(C127*D127*40)</f>
        <v>4.68</v>
      </c>
      <c r="G127" s="38">
        <f t="shared" si="15"/>
        <v>6.6923999999999992</v>
      </c>
    </row>
    <row r="128" spans="2:9">
      <c r="B128" s="72"/>
      <c r="C128" s="37"/>
      <c r="D128" s="36"/>
      <c r="E128" s="36"/>
      <c r="F128" s="38"/>
      <c r="G128" s="38">
        <f t="shared" si="15"/>
        <v>0</v>
      </c>
    </row>
    <row r="129" spans="2:9">
      <c r="B129" s="72" t="s">
        <v>35</v>
      </c>
      <c r="C129" s="37">
        <v>0.64</v>
      </c>
      <c r="D129" s="36">
        <v>2.4</v>
      </c>
      <c r="E129" s="36"/>
      <c r="F129" s="38">
        <f>SUM(C129*D129*40)</f>
        <v>61.44</v>
      </c>
      <c r="G129" s="38">
        <f t="shared" si="15"/>
        <v>87.859199999999987</v>
      </c>
    </row>
    <row r="130" spans="2:9">
      <c r="B130" s="36"/>
      <c r="C130" s="37">
        <v>0.64</v>
      </c>
      <c r="D130" s="36">
        <v>3</v>
      </c>
      <c r="E130" s="36"/>
      <c r="F130" s="38">
        <f>SUM(C130*D130*40)</f>
        <v>76.8</v>
      </c>
      <c r="G130" s="38">
        <f t="shared" si="15"/>
        <v>109.824</v>
      </c>
    </row>
    <row r="131" spans="2:9">
      <c r="B131" s="36"/>
      <c r="C131" s="37">
        <v>0.64</v>
      </c>
      <c r="D131" s="36">
        <v>2.4</v>
      </c>
      <c r="E131" s="36"/>
      <c r="F131" s="38">
        <f>SUM(C131*D131*40)</f>
        <v>61.44</v>
      </c>
      <c r="G131" s="38">
        <f t="shared" si="15"/>
        <v>87.859199999999987</v>
      </c>
    </row>
    <row r="132" spans="2:9">
      <c r="B132" s="36"/>
      <c r="C132" s="37"/>
      <c r="D132" s="36"/>
      <c r="E132" s="36"/>
      <c r="F132" s="38"/>
      <c r="G132" s="38">
        <f t="shared" si="15"/>
        <v>0</v>
      </c>
    </row>
    <row r="133" spans="2:9">
      <c r="B133" s="36"/>
      <c r="C133" s="37">
        <v>0.05</v>
      </c>
      <c r="D133" s="36">
        <v>2.4</v>
      </c>
      <c r="E133" s="36"/>
      <c r="F133" s="38">
        <f>SUM(C133*D133*40)</f>
        <v>4.8</v>
      </c>
      <c r="G133" s="38">
        <f t="shared" si="15"/>
        <v>6.8639999999999999</v>
      </c>
    </row>
    <row r="134" spans="2:9">
      <c r="B134" s="36"/>
      <c r="C134" s="37">
        <v>0.05</v>
      </c>
      <c r="D134" s="36">
        <v>3</v>
      </c>
      <c r="E134" s="36"/>
      <c r="F134" s="38">
        <f>SUM(C134*D134*40)</f>
        <v>6.0000000000000009</v>
      </c>
      <c r="G134" s="38">
        <f t="shared" si="15"/>
        <v>8.58</v>
      </c>
    </row>
    <row r="135" spans="2:9">
      <c r="B135" s="36"/>
      <c r="C135" s="37">
        <v>0.05</v>
      </c>
      <c r="D135" s="36">
        <v>2.4</v>
      </c>
      <c r="E135" s="36"/>
      <c r="F135" s="38">
        <f>SUM(C135*D135*40)</f>
        <v>4.8</v>
      </c>
      <c r="G135" s="38">
        <f t="shared" si="15"/>
        <v>6.8639999999999999</v>
      </c>
      <c r="H135" s="2" t="s">
        <v>36</v>
      </c>
    </row>
    <row r="137" spans="2:9">
      <c r="B137" s="64" t="s">
        <v>37</v>
      </c>
      <c r="C137" s="65">
        <v>1.72</v>
      </c>
      <c r="D137" s="66">
        <v>0.86</v>
      </c>
      <c r="E137" s="66"/>
      <c r="F137" s="67">
        <f>SUM(C137*D137*40)</f>
        <v>59.167999999999992</v>
      </c>
      <c r="G137" s="46">
        <f>SUM(F137*1.43)</f>
        <v>84.61023999999999</v>
      </c>
      <c r="H137" s="2" t="s">
        <v>38</v>
      </c>
      <c r="I137" s="75"/>
    </row>
    <row r="139" spans="2:9">
      <c r="B139" s="16" t="s">
        <v>39</v>
      </c>
      <c r="C139" s="30"/>
      <c r="D139" s="19"/>
      <c r="E139" s="68">
        <v>300</v>
      </c>
      <c r="F139" s="20">
        <v>1750</v>
      </c>
      <c r="G139" s="69">
        <f t="shared" ref="G139:G186" si="16">SUM(F139*1.43)</f>
        <v>2502.5</v>
      </c>
      <c r="H139" s="2" t="s">
        <v>40</v>
      </c>
      <c r="I139" t="s">
        <v>41</v>
      </c>
    </row>
    <row r="140" spans="2:9">
      <c r="B140" s="24" t="s">
        <v>42</v>
      </c>
      <c r="C140" s="25"/>
      <c r="D140" s="26"/>
      <c r="E140" s="26"/>
      <c r="F140" s="27"/>
      <c r="G140" s="70">
        <f t="shared" si="16"/>
        <v>0</v>
      </c>
    </row>
    <row r="142" spans="2:9">
      <c r="B142" s="16" t="s">
        <v>43</v>
      </c>
      <c r="C142" s="30">
        <v>0.2</v>
      </c>
      <c r="D142" s="19">
        <v>0.2</v>
      </c>
      <c r="E142" s="19">
        <v>7</v>
      </c>
      <c r="F142" s="20">
        <v>140</v>
      </c>
      <c r="G142" s="69">
        <f t="shared" si="16"/>
        <v>200.2</v>
      </c>
      <c r="H142" s="2" t="s">
        <v>44</v>
      </c>
    </row>
    <row r="143" spans="2:9">
      <c r="B143" s="22"/>
      <c r="C143" s="15"/>
      <c r="D143" s="13"/>
      <c r="E143" s="13"/>
      <c r="F143" s="14"/>
      <c r="G143" s="23">
        <f t="shared" si="16"/>
        <v>0</v>
      </c>
    </row>
    <row r="144" spans="2:9">
      <c r="B144" s="24" t="s">
        <v>45</v>
      </c>
      <c r="C144" s="25">
        <v>0.3</v>
      </c>
      <c r="D144" s="26">
        <v>0.3</v>
      </c>
      <c r="E144" s="26">
        <v>8</v>
      </c>
      <c r="F144" s="27">
        <v>160</v>
      </c>
      <c r="G144" s="28">
        <f t="shared" si="16"/>
        <v>228.79999999999998</v>
      </c>
      <c r="H144" s="2" t="s">
        <v>44</v>
      </c>
      <c r="I144" s="75"/>
    </row>
    <row r="146" spans="2:9">
      <c r="B146" s="64" t="s">
        <v>46</v>
      </c>
      <c r="C146" s="65">
        <v>0.9</v>
      </c>
      <c r="D146" s="66">
        <v>0.8</v>
      </c>
      <c r="E146" s="66"/>
      <c r="F146" s="67">
        <f>SUM(C146*D146*40)</f>
        <v>28.800000000000004</v>
      </c>
      <c r="G146" s="46">
        <f t="shared" si="16"/>
        <v>41.184000000000005</v>
      </c>
      <c r="H146" s="41"/>
      <c r="I146" s="75"/>
    </row>
    <row r="147" spans="2:9">
      <c r="B147" s="31"/>
      <c r="C147" s="32"/>
      <c r="D147" s="31"/>
      <c r="E147" s="31"/>
      <c r="F147" s="33"/>
      <c r="G147" s="34"/>
    </row>
    <row r="148" spans="2:9">
      <c r="B148" s="64" t="s">
        <v>47</v>
      </c>
      <c r="C148" s="65">
        <v>2.15</v>
      </c>
      <c r="D148" s="66">
        <v>1.57</v>
      </c>
      <c r="E148" s="66"/>
      <c r="F148" s="67">
        <f>SUM(C148*D148*75)</f>
        <v>253.16250000000002</v>
      </c>
      <c r="G148" s="46">
        <f t="shared" si="16"/>
        <v>362.02237500000001</v>
      </c>
      <c r="I148" s="75"/>
    </row>
    <row r="150" spans="2:9">
      <c r="B150" s="64" t="s">
        <v>48</v>
      </c>
      <c r="C150" s="65"/>
      <c r="D150" s="66"/>
      <c r="E150" s="73">
        <v>20</v>
      </c>
      <c r="F150" s="67">
        <v>60</v>
      </c>
      <c r="G150" s="46">
        <f t="shared" si="16"/>
        <v>85.8</v>
      </c>
      <c r="H150" s="2" t="s">
        <v>49</v>
      </c>
      <c r="I150" s="75"/>
    </row>
    <row r="151" spans="2:9">
      <c r="G151" s="2">
        <f t="shared" si="16"/>
        <v>0</v>
      </c>
    </row>
    <row r="152" spans="2:9">
      <c r="B152" s="64" t="s">
        <v>50</v>
      </c>
      <c r="C152" s="65"/>
      <c r="D152" s="66"/>
      <c r="E152" s="66">
        <v>10</v>
      </c>
      <c r="F152" s="67">
        <v>40</v>
      </c>
      <c r="G152" s="46">
        <f t="shared" si="16"/>
        <v>57.199999999999996</v>
      </c>
      <c r="H152" s="2" t="s">
        <v>51</v>
      </c>
      <c r="I152" s="75"/>
    </row>
    <row r="154" spans="2:9">
      <c r="B154" s="16" t="s">
        <v>52</v>
      </c>
      <c r="C154" s="30"/>
      <c r="D154" s="19"/>
      <c r="E154" s="19"/>
      <c r="F154" s="20"/>
      <c r="G154" s="21">
        <f t="shared" si="16"/>
        <v>0</v>
      </c>
    </row>
    <row r="155" spans="2:9">
      <c r="B155" s="22"/>
      <c r="C155" s="15">
        <v>0.84</v>
      </c>
      <c r="D155" s="13">
        <v>2.4700000000000002</v>
      </c>
      <c r="E155" s="13"/>
      <c r="F155" s="14">
        <f>SUM(C155*D155*40)</f>
        <v>82.992000000000004</v>
      </c>
      <c r="G155" s="23">
        <f t="shared" si="16"/>
        <v>118.67856</v>
      </c>
    </row>
    <row r="156" spans="2:9">
      <c r="B156" s="22"/>
      <c r="C156" s="15">
        <v>0.84</v>
      </c>
      <c r="D156" s="13">
        <v>2.4700000000000002</v>
      </c>
      <c r="E156" s="13"/>
      <c r="F156" s="14">
        <f>SUM(C156*D156*40)</f>
        <v>82.992000000000004</v>
      </c>
      <c r="G156" s="23">
        <f t="shared" si="16"/>
        <v>118.67856</v>
      </c>
    </row>
    <row r="157" spans="2:9">
      <c r="B157" s="24"/>
      <c r="C157" s="25"/>
      <c r="D157" s="26"/>
      <c r="E157" s="26"/>
      <c r="F157" s="27"/>
      <c r="G157" s="28">
        <f>SUM(G155:G156)</f>
        <v>237.35712000000001</v>
      </c>
    </row>
    <row r="158" spans="2:9">
      <c r="G158" s="2">
        <f t="shared" si="16"/>
        <v>0</v>
      </c>
    </row>
    <row r="159" spans="2:9">
      <c r="B159" s="64" t="s">
        <v>53</v>
      </c>
      <c r="C159" s="65">
        <v>2.35</v>
      </c>
      <c r="D159" s="66">
        <v>3</v>
      </c>
      <c r="E159" s="66"/>
      <c r="F159" s="67">
        <v>995</v>
      </c>
      <c r="G159" s="46">
        <f t="shared" si="16"/>
        <v>1422.85</v>
      </c>
      <c r="H159" s="2" t="s">
        <v>54</v>
      </c>
      <c r="I159" s="75"/>
    </row>
    <row r="160" spans="2:9">
      <c r="C160" s="10">
        <v>2.35</v>
      </c>
      <c r="D160">
        <v>4</v>
      </c>
      <c r="F160" s="2">
        <v>1200</v>
      </c>
    </row>
    <row r="162" spans="2:9">
      <c r="B162" s="16" t="s">
        <v>55</v>
      </c>
      <c r="C162" s="30"/>
      <c r="D162" s="19"/>
      <c r="E162" s="19"/>
      <c r="F162" s="20"/>
      <c r="G162" s="21"/>
    </row>
    <row r="163" spans="2:9">
      <c r="B163" s="22" t="s">
        <v>56</v>
      </c>
      <c r="C163" s="15">
        <v>1.29</v>
      </c>
      <c r="D163" s="13">
        <v>2.4900000000000002</v>
      </c>
      <c r="E163" s="13"/>
      <c r="F163" s="14">
        <f>SUM(C163*D163*40)</f>
        <v>128.48400000000001</v>
      </c>
      <c r="G163" s="23">
        <f t="shared" si="16"/>
        <v>183.73212000000001</v>
      </c>
    </row>
    <row r="164" spans="2:9">
      <c r="B164" s="22"/>
      <c r="C164" s="15">
        <v>1.29</v>
      </c>
      <c r="D164" s="13">
        <v>2.4900000000000002</v>
      </c>
      <c r="E164" s="13"/>
      <c r="F164" s="14">
        <f>SUM(C164*D164*40)</f>
        <v>128.48400000000001</v>
      </c>
      <c r="G164" s="23">
        <f t="shared" si="16"/>
        <v>183.73212000000001</v>
      </c>
    </row>
    <row r="165" spans="2:9">
      <c r="B165" s="22"/>
      <c r="C165" s="15"/>
      <c r="D165" s="13"/>
      <c r="E165" s="13"/>
      <c r="F165" s="14"/>
      <c r="G165" s="74">
        <f>SUM(G163:G164)</f>
        <v>367.46424000000002</v>
      </c>
      <c r="I165" s="75"/>
    </row>
    <row r="166" spans="2:9">
      <c r="B166" s="24" t="s">
        <v>57</v>
      </c>
      <c r="C166" s="25">
        <v>2.91</v>
      </c>
      <c r="D166" s="26">
        <v>2.3849999999999998</v>
      </c>
      <c r="E166" s="26"/>
      <c r="F166" s="27">
        <f>SUM(C166*D166*75)</f>
        <v>520.52625</v>
      </c>
      <c r="G166" s="28">
        <f t="shared" si="16"/>
        <v>744.35253749999993</v>
      </c>
      <c r="I166" s="75"/>
    </row>
    <row r="168" spans="2:9" ht="45" customHeight="1">
      <c r="B168" s="71" t="s">
        <v>58</v>
      </c>
      <c r="C168" s="65">
        <v>3.6</v>
      </c>
      <c r="D168" s="66">
        <v>2.5</v>
      </c>
      <c r="E168" s="66"/>
      <c r="F168" s="67">
        <v>1400</v>
      </c>
      <c r="G168" s="46">
        <f t="shared" si="16"/>
        <v>2002</v>
      </c>
      <c r="I168" s="75"/>
    </row>
    <row r="171" spans="2:9">
      <c r="B171" s="16" t="s">
        <v>59</v>
      </c>
      <c r="C171" s="30">
        <v>1.29</v>
      </c>
      <c r="D171" s="19">
        <v>2.4900000000000002</v>
      </c>
      <c r="E171" s="19"/>
      <c r="F171" s="20">
        <f>SUM(C171*D171*40)</f>
        <v>128.48400000000001</v>
      </c>
      <c r="G171" s="21">
        <f t="shared" si="16"/>
        <v>183.73212000000001</v>
      </c>
    </row>
    <row r="172" spans="2:9">
      <c r="B172" s="22"/>
      <c r="C172" s="15">
        <v>1.29</v>
      </c>
      <c r="D172" s="13">
        <v>2.4900000000000002</v>
      </c>
      <c r="E172" s="13"/>
      <c r="F172" s="14">
        <f>SUM(C172*D172*40)</f>
        <v>128.48400000000001</v>
      </c>
      <c r="G172" s="23">
        <f t="shared" si="16"/>
        <v>183.73212000000001</v>
      </c>
    </row>
    <row r="173" spans="2:9">
      <c r="B173" s="22"/>
      <c r="C173" s="15"/>
      <c r="D173" s="13"/>
      <c r="E173" s="13"/>
      <c r="F173" s="14"/>
      <c r="G173" s="74">
        <f>SUM(G171:G172)</f>
        <v>367.46424000000002</v>
      </c>
      <c r="I173" s="75"/>
    </row>
    <row r="174" spans="2:9">
      <c r="B174" s="22" t="s">
        <v>57</v>
      </c>
      <c r="C174" s="15">
        <v>2.91</v>
      </c>
      <c r="D174" s="13">
        <v>2.3849999999999998</v>
      </c>
      <c r="E174" s="13"/>
      <c r="F174" s="14">
        <f>SUM(C174*D174*75)</f>
        <v>520.52625</v>
      </c>
      <c r="G174" s="23">
        <f t="shared" si="16"/>
        <v>744.35253749999993</v>
      </c>
    </row>
    <row r="175" spans="2:9">
      <c r="B175" s="22" t="s">
        <v>57</v>
      </c>
      <c r="C175" s="15">
        <v>2.91</v>
      </c>
      <c r="D175" s="13">
        <v>2.3849999999999998</v>
      </c>
      <c r="E175" s="13"/>
      <c r="F175" s="14">
        <f>SUM(C175*D175*75)</f>
        <v>520.52625</v>
      </c>
      <c r="G175" s="23">
        <f t="shared" si="16"/>
        <v>744.35253749999993</v>
      </c>
    </row>
    <row r="176" spans="2:9">
      <c r="B176" s="24"/>
      <c r="C176" s="25"/>
      <c r="D176" s="26"/>
      <c r="E176" s="26"/>
      <c r="F176" s="27"/>
      <c r="G176" s="28">
        <f>SUM(G174:G175)</f>
        <v>1488.7050749999999</v>
      </c>
      <c r="I176" s="75"/>
    </row>
    <row r="178" spans="2:9">
      <c r="B178" s="36" t="s">
        <v>60</v>
      </c>
      <c r="C178" s="37" t="s">
        <v>61</v>
      </c>
      <c r="D178" s="36"/>
      <c r="E178" s="36">
        <v>10</v>
      </c>
      <c r="F178" s="38">
        <v>70</v>
      </c>
      <c r="G178" s="38">
        <f t="shared" si="16"/>
        <v>100.1</v>
      </c>
      <c r="H178" s="2" t="s">
        <v>62</v>
      </c>
    </row>
    <row r="180" spans="2:9">
      <c r="B180" s="64" t="s">
        <v>63</v>
      </c>
      <c r="C180" s="65"/>
      <c r="D180" s="66"/>
      <c r="E180" s="66">
        <v>175</v>
      </c>
      <c r="F180" s="67">
        <v>1225</v>
      </c>
      <c r="G180" s="46">
        <f t="shared" si="16"/>
        <v>1751.75</v>
      </c>
      <c r="H180" s="2" t="s">
        <v>40</v>
      </c>
      <c r="I180" s="75"/>
    </row>
    <row r="182" spans="2:9">
      <c r="B182" s="64" t="s">
        <v>64</v>
      </c>
      <c r="C182" s="65"/>
      <c r="D182" s="66"/>
      <c r="E182" s="66">
        <v>200</v>
      </c>
      <c r="F182" s="67">
        <v>400</v>
      </c>
      <c r="G182" s="46">
        <f t="shared" si="16"/>
        <v>572</v>
      </c>
      <c r="H182" s="2" t="s">
        <v>65</v>
      </c>
      <c r="I182" s="75"/>
    </row>
    <row r="184" spans="2:9">
      <c r="B184" s="64" t="s">
        <v>66</v>
      </c>
      <c r="C184" s="65">
        <v>0.5</v>
      </c>
      <c r="D184" s="66">
        <v>0.7</v>
      </c>
      <c r="E184" s="66"/>
      <c r="F184" s="67">
        <f>SUM(C184*D184*75)</f>
        <v>26.25</v>
      </c>
      <c r="G184" s="46">
        <f t="shared" si="16"/>
        <v>37.537500000000001</v>
      </c>
      <c r="I184" s="76"/>
    </row>
    <row r="186" spans="2:9">
      <c r="B186" s="16" t="s">
        <v>67</v>
      </c>
      <c r="C186" s="30">
        <v>0.2</v>
      </c>
      <c r="D186" s="19">
        <v>0.4</v>
      </c>
      <c r="E186" s="19">
        <v>15</v>
      </c>
      <c r="F186" s="20">
        <v>30</v>
      </c>
      <c r="G186" s="21">
        <f t="shared" si="16"/>
        <v>42.9</v>
      </c>
      <c r="H186" s="2" t="s">
        <v>68</v>
      </c>
      <c r="I186" s="75"/>
    </row>
    <row r="187" spans="2:9">
      <c r="B187" s="24"/>
      <c r="C187" s="25"/>
      <c r="D187" s="26"/>
      <c r="E187" s="26"/>
      <c r="F187" s="27"/>
      <c r="G187" s="28">
        <v>43</v>
      </c>
    </row>
    <row r="188" spans="2:9">
      <c r="G188" s="7">
        <f>SUM(G8+G13+G18+G23+G30+G118+H124+G137+G139+G142+G144+G146+G148+G150+G152+G157+G159+G165+G166+G168+G173+G176+G180+G182+G184+G187)</f>
        <v>22807.859331500003</v>
      </c>
    </row>
    <row r="190" spans="2:9">
      <c r="B190" t="s">
        <v>69</v>
      </c>
      <c r="F190" s="2">
        <v>3600</v>
      </c>
      <c r="G190" s="2">
        <f>SUM(F190*1.15)</f>
        <v>4140</v>
      </c>
      <c r="H190" s="2" t="s">
        <v>70</v>
      </c>
    </row>
    <row r="191" spans="2:9">
      <c r="B191" t="s">
        <v>71</v>
      </c>
      <c r="F191" s="2">
        <v>950</v>
      </c>
      <c r="G191" s="2">
        <f>SUM(F191*1.15)</f>
        <v>1092.5</v>
      </c>
    </row>
    <row r="192" spans="2:9">
      <c r="B192" t="s">
        <v>72</v>
      </c>
      <c r="F192" s="2">
        <v>2500</v>
      </c>
      <c r="G192" s="2">
        <f>SUM(F192*1.15)</f>
        <v>2875</v>
      </c>
    </row>
    <row r="193" spans="2:8">
      <c r="B193" t="s">
        <v>73</v>
      </c>
      <c r="F193" s="2">
        <v>850</v>
      </c>
      <c r="G193" s="2">
        <f>SUM(F193*1.15)</f>
        <v>977.49999999999989</v>
      </c>
    </row>
    <row r="194" spans="2:8">
      <c r="B194" t="s">
        <v>74</v>
      </c>
      <c r="F194" s="2">
        <v>1800</v>
      </c>
      <c r="G194" s="2">
        <v>2070</v>
      </c>
      <c r="H194" s="2" t="s">
        <v>75</v>
      </c>
    </row>
    <row r="195" spans="2:8">
      <c r="G195" s="8">
        <f>SUM(G190:G194)</f>
        <v>11155</v>
      </c>
      <c r="H195" s="2" t="s">
        <v>70</v>
      </c>
    </row>
    <row r="196" spans="2:8">
      <c r="F196" s="2" t="s">
        <v>76</v>
      </c>
      <c r="G196" s="8">
        <f>SUM(G188+G195)</f>
        <v>33962.859331500003</v>
      </c>
    </row>
    <row r="198" spans="2:8">
      <c r="B198" s="3" t="s">
        <v>77</v>
      </c>
      <c r="C198" s="11"/>
      <c r="D198" s="3"/>
      <c r="E198" s="3"/>
      <c r="F198" s="4">
        <v>26607</v>
      </c>
      <c r="G198" s="4"/>
    </row>
    <row r="200" spans="2:8">
      <c r="B200" s="5" t="s">
        <v>78</v>
      </c>
      <c r="C200" s="12"/>
      <c r="D200" s="5"/>
      <c r="E200" s="5"/>
      <c r="F200" s="6">
        <v>26153</v>
      </c>
      <c r="G20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529D-11D3-0940-96FD-AC5F5B471A95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Guise</dc:creator>
  <cp:keywords/>
  <dc:description/>
  <cp:lastModifiedBy>Sophie O'Keeffe</cp:lastModifiedBy>
  <cp:revision/>
  <dcterms:created xsi:type="dcterms:W3CDTF">2023-11-13T14:44:20Z</dcterms:created>
  <dcterms:modified xsi:type="dcterms:W3CDTF">2023-12-05T13:20:10Z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0999d5-d15e-4640-9f2d-65be94fe5ea8_Enabled">
    <vt:lpwstr>true</vt:lpwstr>
  </property>
  <property fmtid="{D5CDD505-2E9C-101B-9397-08002B2CF9AE}" pid="3" name="MSIP_Label_060999d5-d15e-4640-9f2d-65be94fe5ea8_SetDate">
    <vt:lpwstr>2023-11-14T22:54:49Z</vt:lpwstr>
  </property>
  <property fmtid="{D5CDD505-2E9C-101B-9397-08002B2CF9AE}" pid="4" name="MSIP_Label_060999d5-d15e-4640-9f2d-65be94fe5ea8_Method">
    <vt:lpwstr>Standard</vt:lpwstr>
  </property>
  <property fmtid="{D5CDD505-2E9C-101B-9397-08002B2CF9AE}" pid="5" name="MSIP_Label_060999d5-d15e-4640-9f2d-65be94fe5ea8_Name">
    <vt:lpwstr>Private</vt:lpwstr>
  </property>
  <property fmtid="{D5CDD505-2E9C-101B-9397-08002B2CF9AE}" pid="6" name="MSIP_Label_060999d5-d15e-4640-9f2d-65be94fe5ea8_SiteId">
    <vt:lpwstr>d6d05ee3-29d1-4d84-b494-85d04548c0ca</vt:lpwstr>
  </property>
  <property fmtid="{D5CDD505-2E9C-101B-9397-08002B2CF9AE}" pid="7" name="MSIP_Label_060999d5-d15e-4640-9f2d-65be94fe5ea8_ActionId">
    <vt:lpwstr>51bc939c-9234-4787-b30b-68c7d4167dcf</vt:lpwstr>
  </property>
  <property fmtid="{D5CDD505-2E9C-101B-9397-08002B2CF9AE}" pid="8" name="MSIP_Label_060999d5-d15e-4640-9f2d-65be94fe5ea8_ContentBits">
    <vt:lpwstr>0</vt:lpwstr>
  </property>
</Properties>
</file>